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3f5806cf0b9aa3c6/Documentos/Proyecto de retencion en la fuente/"/>
    </mc:Choice>
  </mc:AlternateContent>
  <xr:revisionPtr revIDLastSave="3" documentId="8_{A0A28B5D-E4F8-4491-A495-912A4CA2B5CB}" xr6:coauthVersionLast="47" xr6:coauthVersionMax="47" xr10:uidLastSave="{38B98B55-9BA7-43CC-B4FF-01A6092F1CFC}"/>
  <bookViews>
    <workbookView xWindow="-120" yWindow="-120" windowWidth="29040" windowHeight="15720" activeTab="1" xr2:uid="{379C48B6-F0C3-4679-A35F-72B1BBF48303}"/>
  </bookViews>
  <sheets>
    <sheet name="Formulario 2024" sheetId="1" r:id="rId1"/>
    <sheet name="Retencion" sheetId="3" r:id="rId2"/>
    <sheet name="bp" sheetId="6" r:id="rId3"/>
    <sheet name="Auxiliar" sheetId="5" r:id="rId4"/>
    <sheet name="Ingresos" sheetId="7" r:id="rId5"/>
    <sheet name="instrutivo" sheetId="4" r:id="rId6"/>
    <sheet name="consolidado" sheetId="8" r:id="rId7"/>
  </sheets>
  <definedNames>
    <definedName name="_xlnm._FilterDatabase" localSheetId="3" hidden="1">Auxiliar!$A$4:$O$2030</definedName>
    <definedName name="_xlnm.Print_Area" localSheetId="0">'Formulario 2024'!$C$3:$BA$70</definedName>
    <definedName name="ExportarAExcel">Auxiliar!$C$4:$J$1958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7" l="1"/>
  <c r="M14" i="7"/>
  <c r="N13" i="7"/>
  <c r="N14" i="7"/>
  <c r="N6" i="8"/>
  <c r="N7" i="8" s="1"/>
  <c r="D58" i="3"/>
  <c r="E58" i="3"/>
  <c r="F58" i="3"/>
  <c r="M2030" i="5"/>
  <c r="H40" i="6"/>
  <c r="O2030" i="5"/>
  <c r="M2025" i="5"/>
  <c r="J2025" i="5"/>
  <c r="L2025" i="5" s="1"/>
  <c r="G2040" i="5"/>
  <c r="G58" i="3" l="1"/>
  <c r="F100" i="3" l="1"/>
  <c r="F99" i="3"/>
  <c r="F90" i="3"/>
  <c r="F66" i="3"/>
  <c r="F64" i="3"/>
  <c r="F63" i="3"/>
  <c r="F61" i="3"/>
  <c r="F57" i="3"/>
  <c r="F44" i="3"/>
  <c r="F43" i="3"/>
  <c r="F42" i="3"/>
  <c r="F39" i="3"/>
  <c r="F32" i="3"/>
  <c r="F30" i="3"/>
  <c r="F29" i="3"/>
  <c r="F27" i="3"/>
  <c r="F25" i="3"/>
  <c r="F24" i="3"/>
  <c r="F20" i="3"/>
  <c r="F17" i="3"/>
  <c r="F16" i="3"/>
  <c r="F8" i="3"/>
  <c r="F5" i="3"/>
  <c r="M2016" i="5"/>
  <c r="J2016" i="5"/>
  <c r="L2016" i="5" s="1"/>
  <c r="E13" i="3"/>
  <c r="M2014" i="5"/>
  <c r="O2020" i="5"/>
  <c r="O2021" i="5"/>
  <c r="O2022" i="5"/>
  <c r="O2023" i="5"/>
  <c r="O2019" i="5"/>
  <c r="H11" i="6"/>
  <c r="O2034" i="5"/>
  <c r="J2014" i="5"/>
  <c r="L2014" i="5" s="1"/>
  <c r="O2012" i="5"/>
  <c r="O2011" i="5"/>
  <c r="O2010" i="5"/>
  <c r="J2012" i="5"/>
  <c r="N2012" i="5" s="1"/>
  <c r="J2011" i="5"/>
  <c r="N2011" i="5" s="1"/>
  <c r="J2010" i="5"/>
  <c r="N2010" i="5" s="1"/>
  <c r="O2008" i="5"/>
  <c r="O2007" i="5"/>
  <c r="O2005" i="5"/>
  <c r="O2004" i="5"/>
  <c r="J2008" i="5"/>
  <c r="N2008" i="5" s="1"/>
  <c r="J2007" i="5"/>
  <c r="N2007" i="5" s="1"/>
  <c r="J2005" i="5"/>
  <c r="N2005" i="5" s="1"/>
  <c r="J2004" i="5"/>
  <c r="N2004" i="5" s="1"/>
  <c r="I37" i="6"/>
  <c r="J37" i="6" s="1"/>
  <c r="I32" i="6"/>
  <c r="I28" i="6"/>
  <c r="J28" i="6" s="1"/>
  <c r="I29" i="6"/>
  <c r="I30" i="6"/>
  <c r="J30" i="6" s="1"/>
  <c r="I27" i="6"/>
  <c r="J27" i="6" s="1"/>
  <c r="I25" i="6"/>
  <c r="J25" i="6" s="1"/>
  <c r="I24" i="6"/>
  <c r="J24" i="6" s="1"/>
  <c r="I23" i="6"/>
  <c r="J23" i="6" s="1"/>
  <c r="I21" i="6"/>
  <c r="J21" i="6" s="1"/>
  <c r="I15" i="6"/>
  <c r="J15" i="6" s="1"/>
  <c r="I16" i="6"/>
  <c r="J16" i="6" s="1"/>
  <c r="I17" i="6"/>
  <c r="J17" i="6" s="1"/>
  <c r="I18" i="6"/>
  <c r="J18" i="6" s="1"/>
  <c r="I19" i="6"/>
  <c r="J19" i="6" s="1"/>
  <c r="I20" i="6"/>
  <c r="J20" i="6" s="1"/>
  <c r="I14" i="6"/>
  <c r="J14" i="6" s="1"/>
  <c r="I12" i="6"/>
  <c r="J12" i="6" s="1"/>
  <c r="I10" i="6"/>
  <c r="J40" i="6" l="1"/>
  <c r="N16" i="7"/>
  <c r="L6" i="7"/>
  <c r="K7" i="7"/>
  <c r="L7" i="7"/>
  <c r="K8" i="7"/>
  <c r="L8" i="7"/>
  <c r="K9" i="7"/>
  <c r="L9" i="7"/>
  <c r="K10" i="7"/>
  <c r="L10" i="7"/>
  <c r="K11" i="7"/>
  <c r="L11" i="7"/>
  <c r="K12" i="7"/>
  <c r="L12" i="7"/>
  <c r="K6" i="7"/>
  <c r="H38" i="6"/>
  <c r="H35" i="6"/>
  <c r="H31" i="6"/>
  <c r="H26" i="6"/>
  <c r="H22" i="6"/>
  <c r="H13" i="6"/>
  <c r="H9" i="6"/>
  <c r="M2002" i="5"/>
  <c r="L2002" i="5"/>
  <c r="M2001" i="5"/>
  <c r="L2001" i="5"/>
  <c r="M2000" i="5"/>
  <c r="L2000" i="5"/>
  <c r="M1999" i="5"/>
  <c r="L1999" i="5"/>
  <c r="M1998" i="5"/>
  <c r="L1998" i="5"/>
  <c r="M1997" i="5"/>
  <c r="L1997" i="5"/>
  <c r="M1996" i="5"/>
  <c r="L1996" i="5"/>
  <c r="M1995" i="5"/>
  <c r="L1995" i="5"/>
  <c r="M189" i="5"/>
  <c r="L189" i="5"/>
  <c r="M188" i="5"/>
  <c r="L188" i="5"/>
  <c r="M187" i="5"/>
  <c r="L187" i="5"/>
  <c r="M186" i="5"/>
  <c r="L186" i="5"/>
  <c r="M185" i="5"/>
  <c r="L185" i="5"/>
  <c r="M184" i="5"/>
  <c r="L184" i="5"/>
  <c r="M183" i="5"/>
  <c r="L183" i="5"/>
  <c r="M182" i="5"/>
  <c r="E61" i="3" s="1"/>
  <c r="G61" i="3" s="1"/>
  <c r="L182" i="5"/>
  <c r="M180" i="5"/>
  <c r="L180" i="5"/>
  <c r="M107" i="5"/>
  <c r="L107" i="5"/>
  <c r="M106" i="5"/>
  <c r="L106" i="5"/>
  <c r="M91" i="5"/>
  <c r="L91" i="5"/>
  <c r="M90" i="5"/>
  <c r="L90" i="5"/>
  <c r="M89" i="5"/>
  <c r="L89" i="5"/>
  <c r="M88" i="5"/>
  <c r="L88" i="5"/>
  <c r="M87" i="5"/>
  <c r="L87" i="5"/>
  <c r="M86" i="5"/>
  <c r="L86" i="5"/>
  <c r="M84" i="5"/>
  <c r="L84" i="5"/>
  <c r="M83" i="5"/>
  <c r="L83" i="5"/>
  <c r="M82" i="5"/>
  <c r="L82" i="5"/>
  <c r="M81" i="5"/>
  <c r="L81" i="5"/>
  <c r="M80" i="5"/>
  <c r="L80" i="5"/>
  <c r="M79" i="5"/>
  <c r="L79" i="5"/>
  <c r="M78" i="5"/>
  <c r="L78" i="5"/>
  <c r="M77" i="5"/>
  <c r="L77" i="5"/>
  <c r="M76" i="5"/>
  <c r="L76" i="5"/>
  <c r="M75" i="5"/>
  <c r="L75" i="5"/>
  <c r="M74" i="5"/>
  <c r="L74" i="5"/>
  <c r="M73" i="5"/>
  <c r="L73" i="5"/>
  <c r="M71" i="5"/>
  <c r="L71" i="5"/>
  <c r="M70" i="5"/>
  <c r="L70" i="5"/>
  <c r="M69" i="5"/>
  <c r="L69" i="5"/>
  <c r="M68" i="5"/>
  <c r="L68" i="5"/>
  <c r="M67" i="5"/>
  <c r="L67" i="5"/>
  <c r="M66" i="5"/>
  <c r="L66" i="5"/>
  <c r="M65" i="5"/>
  <c r="L65" i="5"/>
  <c r="M64" i="5"/>
  <c r="L64" i="5"/>
  <c r="M63" i="5"/>
  <c r="L63" i="5"/>
  <c r="M62" i="5"/>
  <c r="L62" i="5"/>
  <c r="M61" i="5"/>
  <c r="L61" i="5"/>
  <c r="M60" i="5"/>
  <c r="L60" i="5"/>
  <c r="M59" i="5"/>
  <c r="L59" i="5"/>
  <c r="M58" i="5"/>
  <c r="L58" i="5"/>
  <c r="M57" i="5"/>
  <c r="L57" i="5"/>
  <c r="O178" i="5"/>
  <c r="N178" i="5"/>
  <c r="O177" i="5"/>
  <c r="N177" i="5"/>
  <c r="O176" i="5"/>
  <c r="N176" i="5"/>
  <c r="O174" i="5"/>
  <c r="N174" i="5"/>
  <c r="O173" i="5"/>
  <c r="N173" i="5"/>
  <c r="O170" i="5"/>
  <c r="N170" i="5"/>
  <c r="O169" i="5"/>
  <c r="N169" i="5"/>
  <c r="O168" i="5"/>
  <c r="N168" i="5"/>
  <c r="O167" i="5"/>
  <c r="N167" i="5"/>
  <c r="O166" i="5"/>
  <c r="N166" i="5"/>
  <c r="O165" i="5"/>
  <c r="N165" i="5"/>
  <c r="O164" i="5"/>
  <c r="N164" i="5"/>
  <c r="O163" i="5"/>
  <c r="N163" i="5"/>
  <c r="O162" i="5"/>
  <c r="N162" i="5"/>
  <c r="O161" i="5"/>
  <c r="N161" i="5"/>
  <c r="O160" i="5"/>
  <c r="N160" i="5"/>
  <c r="O159" i="5"/>
  <c r="N159" i="5"/>
  <c r="O158" i="5"/>
  <c r="N158" i="5"/>
  <c r="O157" i="5"/>
  <c r="N157" i="5"/>
  <c r="O156" i="5"/>
  <c r="N156" i="5"/>
  <c r="O155" i="5"/>
  <c r="N155" i="5"/>
  <c r="O154" i="5"/>
  <c r="N154" i="5"/>
  <c r="O153" i="5"/>
  <c r="N153" i="5"/>
  <c r="O152" i="5"/>
  <c r="N152" i="5"/>
  <c r="O151" i="5"/>
  <c r="N151" i="5"/>
  <c r="O150" i="5"/>
  <c r="N150" i="5"/>
  <c r="O149" i="5"/>
  <c r="N149" i="5"/>
  <c r="O148" i="5"/>
  <c r="N148" i="5"/>
  <c r="O147" i="5"/>
  <c r="N147" i="5"/>
  <c r="O146" i="5"/>
  <c r="N146" i="5"/>
  <c r="O145" i="5"/>
  <c r="N145" i="5"/>
  <c r="O144" i="5"/>
  <c r="N144" i="5"/>
  <c r="O143" i="5"/>
  <c r="N143" i="5"/>
  <c r="O142" i="5"/>
  <c r="N142" i="5"/>
  <c r="O141" i="5"/>
  <c r="N141" i="5"/>
  <c r="O140" i="5"/>
  <c r="N140" i="5"/>
  <c r="O139" i="5"/>
  <c r="N139" i="5"/>
  <c r="O138" i="5"/>
  <c r="N138" i="5"/>
  <c r="O137" i="5"/>
  <c r="N137" i="5"/>
  <c r="O136" i="5"/>
  <c r="N136" i="5"/>
  <c r="O135" i="5"/>
  <c r="N135" i="5"/>
  <c r="O134" i="5"/>
  <c r="N134" i="5"/>
  <c r="O133" i="5"/>
  <c r="N133" i="5"/>
  <c r="O132" i="5"/>
  <c r="N132" i="5"/>
  <c r="O131" i="5"/>
  <c r="N131" i="5"/>
  <c r="O130" i="5"/>
  <c r="N130" i="5"/>
  <c r="O129" i="5"/>
  <c r="N129" i="5"/>
  <c r="O128" i="5"/>
  <c r="N128" i="5"/>
  <c r="O127" i="5"/>
  <c r="N127" i="5"/>
  <c r="O126" i="5"/>
  <c r="N126" i="5"/>
  <c r="O125" i="5"/>
  <c r="N125" i="5"/>
  <c r="O124" i="5"/>
  <c r="N124" i="5"/>
  <c r="O123" i="5"/>
  <c r="N123" i="5"/>
  <c r="O122" i="5"/>
  <c r="N122" i="5"/>
  <c r="O121" i="5"/>
  <c r="N121" i="5"/>
  <c r="O120" i="5"/>
  <c r="N120" i="5"/>
  <c r="O119" i="5"/>
  <c r="N119" i="5"/>
  <c r="O118" i="5"/>
  <c r="N118" i="5"/>
  <c r="O117" i="5"/>
  <c r="N117" i="5"/>
  <c r="O116" i="5"/>
  <c r="N116" i="5"/>
  <c r="O115" i="5"/>
  <c r="N115" i="5"/>
  <c r="O114" i="5"/>
  <c r="N114" i="5"/>
  <c r="O113" i="5"/>
  <c r="N113" i="5"/>
  <c r="O112" i="5"/>
  <c r="N112" i="5"/>
  <c r="O111" i="5"/>
  <c r="N111" i="5"/>
  <c r="O105" i="5"/>
  <c r="N105" i="5"/>
  <c r="O103" i="5"/>
  <c r="N103" i="5"/>
  <c r="O102" i="5"/>
  <c r="N102" i="5"/>
  <c r="O101" i="5"/>
  <c r="N101" i="5"/>
  <c r="O100" i="5"/>
  <c r="N100" i="5"/>
  <c r="O99" i="5"/>
  <c r="N99" i="5"/>
  <c r="O98" i="5"/>
  <c r="N98" i="5"/>
  <c r="O97" i="5"/>
  <c r="N97" i="5"/>
  <c r="O96" i="5"/>
  <c r="N96" i="5"/>
  <c r="O95" i="5"/>
  <c r="N95" i="5"/>
  <c r="O55" i="5"/>
  <c r="N55" i="5"/>
  <c r="O53" i="5"/>
  <c r="N53" i="5"/>
  <c r="O51" i="5"/>
  <c r="N51" i="5"/>
  <c r="O50" i="5"/>
  <c r="N50" i="5"/>
  <c r="O49" i="5"/>
  <c r="N49" i="5"/>
  <c r="O48" i="5"/>
  <c r="N48" i="5"/>
  <c r="O47" i="5"/>
  <c r="N47" i="5"/>
  <c r="O46" i="5"/>
  <c r="N46" i="5"/>
  <c r="O45" i="5"/>
  <c r="N45" i="5"/>
  <c r="O44" i="5"/>
  <c r="N44" i="5"/>
  <c r="O43" i="5"/>
  <c r="N43" i="5"/>
  <c r="O42" i="5"/>
  <c r="N42" i="5"/>
  <c r="O41" i="5"/>
  <c r="N41" i="5"/>
  <c r="O40" i="5"/>
  <c r="N40" i="5"/>
  <c r="O39" i="5"/>
  <c r="N39" i="5"/>
  <c r="O38" i="5"/>
  <c r="N38" i="5"/>
  <c r="O37" i="5"/>
  <c r="N37" i="5"/>
  <c r="O36" i="5"/>
  <c r="N36" i="5"/>
  <c r="O35" i="5"/>
  <c r="N35" i="5"/>
  <c r="O34" i="5"/>
  <c r="N34" i="5"/>
  <c r="O33" i="5"/>
  <c r="N33" i="5"/>
  <c r="O32" i="5"/>
  <c r="N32" i="5"/>
  <c r="O31" i="5"/>
  <c r="N31" i="5"/>
  <c r="O30" i="5"/>
  <c r="N30" i="5"/>
  <c r="O29" i="5"/>
  <c r="N29" i="5"/>
  <c r="O28" i="5"/>
  <c r="N28" i="5"/>
  <c r="O27" i="5"/>
  <c r="N27" i="5"/>
  <c r="O26" i="5"/>
  <c r="N26" i="5"/>
  <c r="O25" i="5"/>
  <c r="N25" i="5"/>
  <c r="O24" i="5"/>
  <c r="N24"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O8" i="5"/>
  <c r="N8" i="5"/>
  <c r="O7" i="5"/>
  <c r="N7" i="5"/>
  <c r="O6" i="5"/>
  <c r="N6" i="5"/>
  <c r="O5" i="5"/>
  <c r="N5" i="5"/>
  <c r="E42" i="3" l="1"/>
  <c r="G42" i="3" s="1"/>
  <c r="N2030" i="5"/>
  <c r="L2030" i="5"/>
  <c r="O2032" i="5" l="1"/>
  <c r="E99" i="3" l="1"/>
  <c r="D99" i="3"/>
  <c r="E87" i="3"/>
  <c r="E82" i="3"/>
  <c r="E78" i="3"/>
  <c r="E75" i="3"/>
  <c r="E65" i="3"/>
  <c r="E67" i="3"/>
  <c r="E68" i="3"/>
  <c r="E69" i="3"/>
  <c r="E70" i="3"/>
  <c r="E71" i="3"/>
  <c r="E54" i="3"/>
  <c r="D48" i="3"/>
  <c r="E48" i="3"/>
  <c r="D36" i="3"/>
  <c r="E36" i="3"/>
  <c r="E26" i="3"/>
  <c r="E28" i="3"/>
  <c r="E31" i="3"/>
  <c r="E9" i="3"/>
  <c r="D87" i="3"/>
  <c r="D82" i="3"/>
  <c r="D78" i="3"/>
  <c r="D75" i="3"/>
  <c r="D65" i="3"/>
  <c r="D67" i="3"/>
  <c r="D68" i="3"/>
  <c r="D69" i="3"/>
  <c r="D70" i="3"/>
  <c r="D71" i="3"/>
  <c r="D54" i="3"/>
  <c r="D39" i="3"/>
  <c r="D40" i="3"/>
  <c r="E40" i="3"/>
  <c r="D26" i="3"/>
  <c r="D28" i="3"/>
  <c r="D31" i="3"/>
  <c r="D12" i="3"/>
  <c r="D13" i="3" s="1"/>
  <c r="D9" i="3"/>
  <c r="E8" i="3"/>
  <c r="D8" i="3"/>
  <c r="E85" i="3"/>
  <c r="E84" i="3"/>
  <c r="E81" i="3"/>
  <c r="E77" i="3"/>
  <c r="E74" i="3"/>
  <c r="E59" i="3"/>
  <c r="E57" i="3"/>
  <c r="G57" i="3" s="1"/>
  <c r="E52" i="3"/>
  <c r="E51" i="3"/>
  <c r="E47" i="3"/>
  <c r="E39" i="3"/>
  <c r="G39" i="3" s="1"/>
  <c r="E38" i="3"/>
  <c r="E35" i="3"/>
  <c r="D85" i="3"/>
  <c r="D84" i="3"/>
  <c r="D81" i="3"/>
  <c r="D77" i="3"/>
  <c r="D74" i="3"/>
  <c r="D59" i="3"/>
  <c r="D60" i="3"/>
  <c r="D61" i="3"/>
  <c r="D57" i="3"/>
  <c r="D52" i="3"/>
  <c r="D51" i="3"/>
  <c r="D47" i="3"/>
  <c r="D38" i="3"/>
  <c r="D35" i="3"/>
  <c r="E18" i="3"/>
  <c r="E19" i="3"/>
  <c r="E21" i="3"/>
  <c r="E15" i="3"/>
  <c r="D16" i="3"/>
  <c r="D17" i="3"/>
  <c r="D18" i="3"/>
  <c r="D19" i="3"/>
  <c r="D20" i="3"/>
  <c r="D21" i="3"/>
  <c r="D15" i="3"/>
  <c r="D5" i="3"/>
  <c r="BC21" i="1" s="1"/>
  <c r="M8" i="7"/>
  <c r="N8" i="7" s="1"/>
  <c r="M10" i="7"/>
  <c r="N10" i="7" s="1"/>
  <c r="M12" i="7"/>
  <c r="N12" i="7" s="1"/>
  <c r="J7" i="7"/>
  <c r="J8" i="7"/>
  <c r="J9" i="7"/>
  <c r="J10" i="7"/>
  <c r="J11" i="7"/>
  <c r="J12" i="7"/>
  <c r="J6" i="7"/>
  <c r="D100" i="3"/>
  <c r="E60" i="3"/>
  <c r="D30" i="3"/>
  <c r="E32" i="3"/>
  <c r="G32" i="3" s="1"/>
  <c r="D32" i="3"/>
  <c r="D27" i="3"/>
  <c r="BI23" i="1" l="1"/>
  <c r="G8" i="3"/>
  <c r="BI48" i="1"/>
  <c r="G99" i="3"/>
  <c r="BC23" i="1"/>
  <c r="D10" i="3"/>
  <c r="E10" i="3"/>
  <c r="M6" i="7"/>
  <c r="N6" i="7" s="1"/>
  <c r="M9" i="7"/>
  <c r="N9" i="7" s="1"/>
  <c r="M11" i="7"/>
  <c r="N11" i="7" s="1"/>
  <c r="M7" i="7"/>
  <c r="N7" i="7" s="1"/>
  <c r="E29" i="3"/>
  <c r="G29" i="3" s="1"/>
  <c r="E64" i="3"/>
  <c r="G64" i="3" s="1"/>
  <c r="E43" i="3"/>
  <c r="G43" i="3" s="1"/>
  <c r="D64" i="3"/>
  <c r="E27" i="3"/>
  <c r="G27" i="3" s="1"/>
  <c r="D29" i="3"/>
  <c r="D66" i="3"/>
  <c r="E100" i="3"/>
  <c r="E20" i="3"/>
  <c r="G20" i="3" s="1"/>
  <c r="D42" i="3"/>
  <c r="E24" i="3"/>
  <c r="G24" i="3" s="1"/>
  <c r="E5" i="3"/>
  <c r="G5" i="3" s="1"/>
  <c r="E30" i="3"/>
  <c r="G30" i="3" s="1"/>
  <c r="E66" i="3"/>
  <c r="G66" i="3" s="1"/>
  <c r="E62" i="3"/>
  <c r="BI30" i="1" s="1"/>
  <c r="E16" i="3"/>
  <c r="G16" i="3" s="1"/>
  <c r="D24" i="3"/>
  <c r="D43" i="3"/>
  <c r="D44" i="3"/>
  <c r="D63" i="3"/>
  <c r="E44" i="3"/>
  <c r="G44" i="3" s="1"/>
  <c r="E63" i="3"/>
  <c r="G63" i="3" s="1"/>
  <c r="D41" i="3"/>
  <c r="BC27" i="1" s="1"/>
  <c r="E25" i="3"/>
  <c r="G25" i="3" s="1"/>
  <c r="E17" i="3"/>
  <c r="G17" i="3" s="1"/>
  <c r="D22" i="3"/>
  <c r="BC25" i="1" s="1"/>
  <c r="E41" i="3"/>
  <c r="BI27" i="1" s="1"/>
  <c r="O2036" i="5"/>
  <c r="D25" i="3"/>
  <c r="BH56" i="1"/>
  <c r="AF40" i="1"/>
  <c r="E86" i="3"/>
  <c r="D86" i="3"/>
  <c r="D62" i="3"/>
  <c r="BC30" i="1" s="1"/>
  <c r="BI51" i="1" l="1" a="1"/>
  <c r="BI51" i="1" s="1"/>
  <c r="BI54" i="1" s="1"/>
  <c r="G100" i="3"/>
  <c r="BI21" i="1"/>
  <c r="D90" i="3"/>
  <c r="AG39" i="1" s="1"/>
  <c r="E33" i="3"/>
  <c r="AM25" i="1" s="1"/>
  <c r="E22" i="3"/>
  <c r="BI25" i="1" s="1"/>
  <c r="E72" i="3"/>
  <c r="AM30" i="1" s="1"/>
  <c r="D72" i="3"/>
  <c r="AG30" i="1" s="1"/>
  <c r="E45" i="3"/>
  <c r="AM27" i="1" s="1"/>
  <c r="D45" i="3"/>
  <c r="AG27" i="1" s="1"/>
  <c r="E55" i="3"/>
  <c r="D55" i="3"/>
  <c r="E53" i="3"/>
  <c r="D53" i="3"/>
  <c r="N17" i="7" l="1"/>
  <c r="E90" i="3"/>
  <c r="O2038" i="5"/>
  <c r="O2040" i="5" s="1"/>
  <c r="AM39" i="1"/>
  <c r="BI49" i="1" s="1"/>
  <c r="D33" i="3"/>
  <c r="AG25" i="1" s="1"/>
  <c r="BH22" i="1"/>
  <c r="BH23" i="1" s="1"/>
  <c r="BH24" i="1" s="1"/>
  <c r="BH25" i="1" s="1"/>
  <c r="BH26" i="1" s="1"/>
  <c r="BH27" i="1" s="1"/>
  <c r="BH28" i="1" s="1"/>
  <c r="BH29" i="1" s="1"/>
  <c r="BH30" i="1" s="1"/>
  <c r="BH31" i="1" s="1"/>
  <c r="BH32" i="1" s="1"/>
  <c r="BH33" i="1" s="1"/>
  <c r="BH34" i="1" s="1"/>
  <c r="BH35" i="1" s="1"/>
  <c r="BH36" i="1" s="1"/>
  <c r="BB22" i="1"/>
  <c r="BB23" i="1" s="1"/>
  <c r="BB24" i="1" s="1"/>
  <c r="BB25" i="1" s="1"/>
  <c r="BB26" i="1" s="1"/>
  <c r="BB27" i="1" s="1"/>
  <c r="BB28" i="1" s="1"/>
  <c r="BB29" i="1" s="1"/>
  <c r="BB30" i="1" s="1"/>
  <c r="BB31" i="1" s="1"/>
  <c r="BB32" i="1" s="1"/>
  <c r="BB33" i="1" s="1"/>
  <c r="BB34" i="1" s="1"/>
  <c r="BB35" i="1" s="1"/>
  <c r="BB36" i="1" s="1"/>
  <c r="AL24" i="1"/>
  <c r="AL25" i="1" s="1"/>
  <c r="AL26" i="1" s="1"/>
  <c r="AL27" i="1" s="1"/>
  <c r="AL28" i="1" s="1"/>
  <c r="AL29" i="1" s="1"/>
  <c r="AL30" i="1" s="1"/>
  <c r="AL31" i="1" s="1"/>
  <c r="AL32" i="1" s="1"/>
  <c r="AL34" i="1" s="1"/>
  <c r="AL35" i="1" s="1"/>
  <c r="AL36" i="1" s="1"/>
  <c r="AF24" i="1"/>
  <c r="AF25" i="1" s="1"/>
  <c r="AF26" i="1" s="1"/>
  <c r="AF27" i="1" s="1"/>
  <c r="AF28" i="1" s="1"/>
  <c r="AF29" i="1" s="1"/>
  <c r="AF30" i="1" s="1"/>
  <c r="AF31" i="1" s="1"/>
  <c r="AF32" i="1" s="1"/>
  <c r="AF34" i="1" s="1"/>
  <c r="AF35" i="1" s="1"/>
  <c r="AF36" i="1" s="1"/>
  <c r="E101" i="3" l="1"/>
  <c r="BH41" i="1"/>
  <c r="BH42" i="1" s="1"/>
  <c r="BH43" i="1" s="1"/>
  <c r="BH44" i="1" s="1"/>
  <c r="BB41" i="1"/>
  <c r="BB42" i="1" s="1"/>
  <c r="BB43" i="1" s="1"/>
  <c r="BB44" i="1" s="1"/>
  <c r="AF41" i="1"/>
  <c r="AF42" i="1" s="1"/>
  <c r="AF43" i="1" s="1"/>
  <c r="AF44" i="1" s="1"/>
  <c r="AL40" i="1"/>
  <c r="AL41" i="1" s="1"/>
  <c r="AL42" i="1" s="1"/>
  <c r="AL43" i="1" s="1"/>
  <c r="AL44" i="1" s="1"/>
  <c r="BI56" i="1"/>
  <c r="BI58" i="1" s="1"/>
  <c r="H41" i="6" s="1" a="1"/>
  <c r="H41" i="6" s="1"/>
  <c r="H42" i="6" s="1"/>
  <c r="AF45" i="1" l="1"/>
  <c r="BB45" i="1"/>
  <c r="BH45" i="1"/>
  <c r="AL45" i="1"/>
  <c r="BJ62" i="1"/>
  <c r="E102" i="3" s="1" a="1"/>
  <c r="E102" i="3" s="1"/>
  <c r="E103" i="3" s="1"/>
  <c r="O2042" i="5" l="1" a="1"/>
  <c r="O2042" i="5" s="1"/>
  <c r="O2043" i="5" s="1"/>
  <c r="AF38" i="1"/>
  <c r="AF46" i="1"/>
  <c r="AF47" i="1" s="1"/>
  <c r="AL38" i="1"/>
  <c r="AL46" i="1"/>
  <c r="AL47" i="1" s="1"/>
  <c r="BH38" i="1"/>
  <c r="BH49" i="1" s="1"/>
  <c r="BH51" i="1" s="1"/>
  <c r="BH52" i="1" s="1"/>
  <c r="BH53" i="1" s="1"/>
  <c r="BH54" i="1" s="1"/>
  <c r="BH55" i="1" s="1"/>
  <c r="BH57" i="1" s="1"/>
  <c r="BH58" i="1" s="1"/>
  <c r="BH46" i="1"/>
  <c r="BH47" i="1" s="1"/>
  <c r="BB38" i="1"/>
  <c r="BB46" i="1"/>
  <c r="BB4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<sst xmlns="http://schemas.openxmlformats.org/spreadsheetml/2006/main" count="4598" uniqueCount="539">
  <si>
    <t xml:space="preserve">Declaración Mensual de Retenciones en la Fuente </t>
  </si>
  <si>
    <t>1. año</t>
  </si>
  <si>
    <t>4. Número de formularo</t>
  </si>
  <si>
    <t>Colombia</t>
  </si>
  <si>
    <t>Un compromiso que no podemos evadir</t>
  </si>
  <si>
    <t>Lea Cuidadosamente las instrucciones</t>
  </si>
  <si>
    <t>Datos del declarante</t>
  </si>
  <si>
    <t>5. Número de Identificaciín Tributaria (NIT)</t>
  </si>
  <si>
    <t>6. DV</t>
  </si>
  <si>
    <t>7. Primer apellido</t>
  </si>
  <si>
    <t xml:space="preserve">8. Segundo apellido </t>
  </si>
  <si>
    <t>9. Primer nombre</t>
  </si>
  <si>
    <t xml:space="preserve">10. Otros nombres </t>
  </si>
  <si>
    <t>11. Razón social</t>
  </si>
  <si>
    <t>12. Cod Direccion seccional</t>
  </si>
  <si>
    <t xml:space="preserve">Si es una corrección indique: </t>
  </si>
  <si>
    <t>25.Código</t>
  </si>
  <si>
    <t>26. No. Formulario anterior</t>
  </si>
  <si>
    <t>91. Tarifa</t>
  </si>
  <si>
    <t>0.55%</t>
  </si>
  <si>
    <t>Concepto</t>
  </si>
  <si>
    <t>Base sujeta a retención para pagos a abonos en cuenta</t>
  </si>
  <si>
    <t>Retenciones a titulo de renta</t>
  </si>
  <si>
    <t>Rentas de trabajo</t>
  </si>
  <si>
    <t>Rentas de pensiones</t>
  </si>
  <si>
    <t>Honorarios</t>
  </si>
  <si>
    <t>Comisiones</t>
  </si>
  <si>
    <t>Servicios</t>
  </si>
  <si>
    <t>Rendimientos financieros e intereses</t>
  </si>
  <si>
    <t>Arrendamientos (Muebles e inmuebles)</t>
  </si>
  <si>
    <t>Regalias y explotacion de la propiedad intelectual</t>
  </si>
  <si>
    <t>Dividendos y participaciones</t>
  </si>
  <si>
    <t>Compras</t>
  </si>
  <si>
    <t>Transacciones con tarjetas débito y crédito</t>
  </si>
  <si>
    <t>Contratos de construcción</t>
  </si>
  <si>
    <t>Enajenación de activos fijos de personas naturales ante notarios y autoridades de tránsito</t>
  </si>
  <si>
    <t>Loterías, rifas, apuestas y similares</t>
  </si>
  <si>
    <t>Otros pagos sujetos a retención</t>
  </si>
  <si>
    <t>Autorretenciones</t>
  </si>
  <si>
    <t>Contribuyentes exonerados de aportes (art. 114-1 E.T.)</t>
  </si>
  <si>
    <t>Rendimientos financieros</t>
  </si>
  <si>
    <t>Ventas</t>
  </si>
  <si>
    <t>Otros conceptos</t>
  </si>
  <si>
    <t>Pagos mensuales provisionales de carácter voluntario (Hidrocarburos y demás productos mineros)</t>
  </si>
  <si>
    <t>Otros Conceptos</t>
  </si>
  <si>
    <t>Pagos o abonos en cuenta al exterior a paises sin convenio</t>
  </si>
  <si>
    <t>Pagos o abonos en cuenta al exterior a paises con convenio vigente</t>
  </si>
  <si>
    <t>Menos retenciones practicadas en exceso o indebidas por operaciones anuladas, rescindidas o resultadas</t>
  </si>
  <si>
    <t>Total retenciones renta y complementarios (Sume casillas 52 a 76 y reste casilla 77)</t>
  </si>
  <si>
    <t>Retenciones practicadas a tiutlo de impuesto sobre las ventas (I.V.A)</t>
  </si>
  <si>
    <t>.A responsables del impuesto sobre las ventas</t>
  </si>
  <si>
    <t>Practicadas por servicios a no residentes o no domiciliados</t>
  </si>
  <si>
    <t>Total retenciones I.V.A. (Sume 79 y 80 y reste 81)</t>
  </si>
  <si>
    <t>Retenciones impuesto de timbre nacional</t>
  </si>
  <si>
    <t>Total</t>
  </si>
  <si>
    <t xml:space="preserve">Total retenciones </t>
  </si>
  <si>
    <t>Más Sanciones</t>
  </si>
  <si>
    <t>Total retenciones más sanciones</t>
  </si>
  <si>
    <t>997. Espacio exclusivo para el sello de la entidad recaudadora</t>
  </si>
  <si>
    <t>981. Código Representación</t>
  </si>
  <si>
    <t>(Fecha efectiva de la transacción)</t>
  </si>
  <si>
    <t xml:space="preserve">980. Pago Total </t>
  </si>
  <si>
    <t>$</t>
  </si>
  <si>
    <t>Firma del declarante o de quien lo representa</t>
  </si>
  <si>
    <t>982. Código Contador o Revisor Fiscal</t>
  </si>
  <si>
    <t>Firma Revisor Fiscal o Contador                   994. Con Salvedades</t>
  </si>
  <si>
    <t>Coloque el timbre de la m‡quina registradora al dorso de este formulario</t>
  </si>
  <si>
    <t>983. No. Tarjeta Profesional</t>
  </si>
  <si>
    <t>A Personas Juridicas</t>
  </si>
  <si>
    <t>A Personas Naturales</t>
  </si>
  <si>
    <t>CUENTA</t>
  </si>
  <si>
    <t xml:space="preserve"> VALOR BASE</t>
  </si>
  <si>
    <t>VALOR RETENCION</t>
  </si>
  <si>
    <t>AUTORRETENCION  Contribuyentes exonerados de aportes (art. 114-1 E.T.)</t>
  </si>
  <si>
    <t>AUTORRETENCION  Ventas</t>
  </si>
  <si>
    <t>AUTORRETENCION  Honorarios</t>
  </si>
  <si>
    <t>AUTORRETENCION  Comisiones</t>
  </si>
  <si>
    <t>AUTORRETENCION  Servicios</t>
  </si>
  <si>
    <t>AUTORRETENCION  Rendimientos financieros</t>
  </si>
  <si>
    <t>AUTORRETENCION  Pagos mensuales provisionales de carácter voluntario (Hidrocarburos y demás productos mineros)</t>
  </si>
  <si>
    <t>AUTORRETENCION  Otros Conceptos</t>
  </si>
  <si>
    <t>Rentas de Pensiones</t>
  </si>
  <si>
    <t xml:space="preserve">persona natural </t>
  </si>
  <si>
    <t>Persona juridica</t>
  </si>
  <si>
    <t>TARIFA</t>
  </si>
  <si>
    <t>Retenciones</t>
  </si>
  <si>
    <t>Servicios del 6%</t>
  </si>
  <si>
    <t>Servicios del 4% (Declarantes de Renta)</t>
  </si>
  <si>
    <t>Transporte de carga</t>
  </si>
  <si>
    <t>Transporte de pasajeros</t>
  </si>
  <si>
    <t>Transporte de pasajeros  aereo y maritimo</t>
  </si>
  <si>
    <t>empresas temporales</t>
  </si>
  <si>
    <t>vigilancia y aseo</t>
  </si>
  <si>
    <t>salud Ips (hospitalización, radiología, medicamentos, exámenes y análisis de laboratorios clínicos)</t>
  </si>
  <si>
    <t>Servicio de hoteles y restaurantes y hospedajes</t>
  </si>
  <si>
    <t>Total servicios persona juridica</t>
  </si>
  <si>
    <t>INSTRUCTIVO PARA EL DILIGENCIAMIENTO DE LA DECLARACION DE RETENCIÓN EN LA FUENTE</t>
  </si>
  <si>
    <t>verificación” (DV), tal como aparece en la casilla 6 de la hoja principal del RUT.</t>
  </si>
  <si>
    <t>casilla 31 de la hoja principal del RUT.</t>
  </si>
  <si>
    <t>la casilla 32 de la hoja principal del RUT.</t>
  </si>
  <si>
    <t>casilla 33 de la hoja principal del RUT.</t>
  </si>
  <si>
    <t>casilla 34 de la hoja principal del RUT.</t>
  </si>
  <si>
    <t>Si es una corrección indique:</t>
  </si>
  <si>
    <t>A título de impuesto sobre la renta y complementario</t>
  </si>
  <si>
    <t>Base sujeta a retención sobre pagos o abonos en cuenta a personas jurídicas</t>
  </si>
  <si>
    <t>Se consideran regalías o beneficios de cualquier naturaleza la explotación de toda especie de propiedad industrial, o del “ Know How”, o de la prestación de servicios de asistencia técnica, sea que estos se suministren desde el exterior o en el país.</t>
  </si>
  <si>
    <t>Registre en esta casilla los pagos o abonos en cuenta por concepto de dividendos y participaciones que se distribuyan a favor de las sociedades nacionales a partir del primero</t>
  </si>
  <si>
    <t>(1) de enero de 2020 con cargo a utilidades generadas a partir del primero (1) de enero de 2017 que no hayan sido decretados en calidad de exigibles hasta el treinta y uno (31) de diciembre de 2019.</t>
  </si>
  <si>
    <t>La tarifa de retención en la fuente por pagos o abonos en cuenta que efectúen las sociedades de comercialización internacional, por concepto de compras de oro es del 1%.</t>
  </si>
  <si>
    <t>Incluya en esta casilla el valor de los montos sobre los cuales se realizó la retención durante el mes por compra de bien inmueble, cuando la operación se realice entre personas jurídicas y/o sociedades de hecho. (Parágrafo del artículo 401 E.T.).</t>
  </si>
  <si>
    <t>Retención a título de renta a personas jurídicas</t>
  </si>
  <si>
    <t>Por pagos al exterior</t>
  </si>
  <si>
    <t>Base por pagos al exterior a personas jurídicas</t>
  </si>
  <si>
    <t>Retención por pagos al exterior a personas jurídicas</t>
  </si>
  <si>
    <t>Base autorretenciones de personas jurídicas</t>
  </si>
  <si>
    <t>Para tal efecto, al momento en que se efectúe el respectivo pago o abono en cuenta, el agente retenedor deberá practicar la autorretención, de acuerdo con su actividad económica principal, de conformidad con los códigos previstos en las Resoluciones nros. 000114 del 21 de diciembre de 2020, 001232 del 16 de septiembre de 2022 y 000086 del 24 de mayo de 2023, expedidas por la Unidad Administrativa Especial Dirección de Impuestos y Aduanas Nacionales – DIAN. El código de la actividad económica principal deberá ser señalado en la casilla 27 de este formulario.</t>
  </si>
  <si>
    <t>Autorretenciones de personas jurídicas:</t>
  </si>
  <si>
    <t>1.2.6.8. del mismo decreto.</t>
  </si>
  <si>
    <t>realizadas por concepto de rendimientos financieros recibidos durante el período.</t>
  </si>
  <si>
    <t>Base sujeta a retención sobre pagos o abonos en cuenta a personas naturales</t>
  </si>
  <si>
    <t>una obligación de hacer en la cual no predomina el factor intelectual y se genera una contraprestación en dinero o especie. Registre en esta casilla el valor de los pagos o abonos en cuenta por concepto de servicios en general, transporte de carga, transporte de pasajeros, transporte internacional, servicios temporales, vigilancia y aseo, etc. No incluya en esta casilla, los pagos realizados por contratos de construcción, urbanización y, en general, de confección de obra material de bien inmueble.</t>
  </si>
  <si>
    <t>Registre en esta casilla los pagos o abonos en cuenta por concepto de dividendos y participaciones que se distribuyan a favor de personas naturales residentes a partir del primero (1) de enero de 2020 con cargo a utilidades generadas a partir del primero (1) de enero de 2017 que no hayan sido decretados en calidad de exigibles hasta el treinta y uno</t>
  </si>
  <si>
    <t>(31) de diciembre de 2019.</t>
  </si>
  <si>
    <t>Incluya en esta casilla el valor de los montos sobre los cuales se realizó la retención durante el mes por compra de bien inmueble, cuando el comprador sea una persona jurídica o una sociedad de hecho (parágrafo del artículo 401 E.T.).</t>
  </si>
  <si>
    <t>Retención a título de renta a personas naturales</t>
  </si>
  <si>
    <t>Base por pagos al exterior a personas naturales</t>
  </si>
  <si>
    <t>Retención por pagos al exterior a personas naturales</t>
  </si>
  <si>
    <t>Base autorretenciones de personas naturales</t>
  </si>
  <si>
    <t>Autorretenciones de personas naturales:</t>
  </si>
  <si>
    <t>Incluya en esta casilla los reintegros de retenciones en la fuente practicadas no trasladables e imputables al beneficiario final persona natural residente e inversionista residente del exterior, de conformidad con el artículo 1.2.4.37. del Decreto 1625 de 2016, Único Reglamentario en Materia Tributaria.</t>
  </si>
  <si>
    <t>75, 76, 93, 94, 95, 96, 97, 98, 99, 100, 101, 102, 103, 104, 105, 106, 107, 108, 111, 112,</t>
  </si>
  <si>
    <t>121, 122, 123, 124, 125, 126, 127 y 128 y de restar el valor de la casilla 129.</t>
  </si>
  <si>
    <t>Retenciones practicadas por otros impuestos A título de IVA</t>
  </si>
  <si>
    <t>Las casillas 55 (Pagos o abonos en cuenta al exterior a países sin convenio a personas jurídicas), 56 (Pagos o abonos en cuenta al exterior a países con convenio a personas jurídicas), 109 (Pagos o abonos en cuenta al exterior a países sin convenio a personas naturales), 110 (Pagos o abonos en cuenta al exterior a países con convenio a personas naturales), 57 (Retenciones a título de renta sobre pagos o abonos en cuenta al exterior a países sin convenio a personas jurídicas), 58 (Retenciones a título de renta sobre pagos o abonos en cuenta al exterior a países con convenio a personas jurídicas), 111 (Retenciones a título de renta sobre pagos o abonos en cuenta al exterior a países sin convenio a personas naturales) y 112 (Retenciones a título de renta sobre pagos o abonos en cuenta al exterior a países con convenio a personas naturales), son diligenciables a través del anexo que se despliega.</t>
  </si>
  <si>
    <t>Para diligenciar el anexo se desplegará una tabla dónde debe seleccionar en la casilla 141 de la lista que se despliega las opciones SIN CONVENIO o CON CONVENIO, en la casilla 142 el concepto de pago, en la casilla 143 deberá escoger el tipo de persona (Personas jurídicas o Personas naturales), en la casilla 144 los países receptores de los pagos con su correspondiente código país, en la casilla 145 el valor de los pagos o abonos en cuenta, en la casilla 146 la tarifa de retención aplicable a los pagos y en la casilla 147 el SI de Diligenciamiento calcula automáticamente los valores de las retenciones multiplicando el valor registrado en la casilla 145 (Pagos o abonos en cuenta) por la tarifa registrada en la casilla 146 (Tarifa (%)).</t>
  </si>
  <si>
    <t>Los conceptos de pago (casilla 142) que se despliegan son los siguientes:</t>
  </si>
  <si>
    <t>Conceptos de pago a países SIN CONVENIO</t>
  </si>
  <si>
    <t>proyectos de infraestructura bajo el esquema de Asociaciones Público-Privadas en el marco de la Ley 1508 de 2012, estarán sujetos a una tarifa de retención en la fuente del cinco por ciento (5%) del valor del pago o abono en cuenta.</t>
  </si>
  <si>
    <t>Conceptos de pago a países CON CONVENIO</t>
  </si>
  <si>
    <t>Para efectos de determinar la tarifa de retención sobre los pagos o abonos en cuenta debe consultar los acuerdos para evitar la doble imposición suscritos por Colombia que se encuentren vigentes.</t>
  </si>
  <si>
    <t>Total pagos al exterior</t>
  </si>
  <si>
    <r>
      <t>-</t>
    </r>
    <r>
      <rPr>
        <sz val="9"/>
        <color theme="1"/>
        <rFont val="Times New Roman"/>
        <family val="1"/>
      </rPr>
      <t xml:space="preserve">   </t>
    </r>
    <r>
      <rPr>
        <sz val="9"/>
        <color theme="1"/>
        <rFont val="Arial"/>
        <family val="2"/>
      </rPr>
      <t>Estas instrucciones son una orientación general para el diligenciamiento del formulario y no eximen de la obligación de aplicar, en cada caso particular, las normas legales que regulan la retención en la fuente.</t>
    </r>
  </si>
  <si>
    <r>
      <t>-</t>
    </r>
    <r>
      <rPr>
        <sz val="9"/>
        <color theme="1"/>
        <rFont val="Times New Roman"/>
        <family val="1"/>
      </rPr>
      <t xml:space="preserve">   </t>
    </r>
    <r>
      <rPr>
        <sz val="9"/>
        <color theme="1"/>
        <rFont val="Arial"/>
        <family val="2"/>
      </rPr>
      <t>La presentación de esta declaración no será obligatoria en los periodos en los cuales no se hayan realizado operaciones sujetas a retención en la fuente (parágrafo 2 del artículo 606 artículo del Estatuto Tributario, en adelante del E.T.).</t>
    </r>
  </si>
  <si>
    <r>
      <t>-</t>
    </r>
    <r>
      <rPr>
        <sz val="9"/>
        <color theme="1"/>
        <rFont val="Times New Roman"/>
        <family val="1"/>
      </rPr>
      <t xml:space="preserve">   </t>
    </r>
    <r>
      <rPr>
        <sz val="9"/>
        <color theme="1"/>
        <rFont val="Arial"/>
        <family val="2"/>
      </rPr>
      <t>Las declaraciones de retención en la fuente presentadas sin pago total no producirán efecto legal alguno, sin necesidad de acto administrativo que así lo declare. En todo caso, mientras el contribuyente no presente nuevamente la declaración de retención en la fuente con el pago respectivo, la declaración inicialmente presentada se entiende como documento que reconoce una obligación clara, expresa y exigible que podrá ser utilizado por la Administración Tributaria en los procesos de cobro coactivo, conforme lo señalado en el inciso quinto del artículo 580-1 del E.T.</t>
    </r>
  </si>
  <si>
    <r>
      <t xml:space="preserve">1. Año: </t>
    </r>
    <r>
      <rPr>
        <sz val="9"/>
        <color theme="1"/>
        <rFont val="Arial"/>
        <family val="2"/>
      </rPr>
      <t>corresponde al año en el cual se genera la obligación a declarar. Está conformado por cuatro dígitos.</t>
    </r>
  </si>
  <si>
    <r>
      <t>3.</t>
    </r>
    <r>
      <rPr>
        <b/>
        <sz val="9"/>
        <color theme="1"/>
        <rFont val="Times New Roman"/>
        <family val="1"/>
      </rPr>
      <t xml:space="preserve">    </t>
    </r>
    <r>
      <rPr>
        <b/>
        <sz val="9"/>
        <color theme="1"/>
        <rFont val="Arial"/>
        <family val="2"/>
      </rPr>
      <t xml:space="preserve">Período: </t>
    </r>
    <r>
      <rPr>
        <sz val="9"/>
        <color theme="1"/>
        <rFont val="Arial"/>
        <family val="2"/>
      </rPr>
      <t>registre el código del mes al cual corresponde la declaración según la siguiente enumeración:</t>
    </r>
  </si>
  <si>
    <r>
      <t>4.</t>
    </r>
    <r>
      <rPr>
        <b/>
        <sz val="9"/>
        <color theme="1"/>
        <rFont val="Times New Roman"/>
        <family val="1"/>
      </rPr>
      <t xml:space="preserve">    </t>
    </r>
    <r>
      <rPr>
        <b/>
        <sz val="9"/>
        <color theme="1"/>
        <rFont val="Arial"/>
        <family val="2"/>
      </rPr>
      <t xml:space="preserve">Número de formulario: </t>
    </r>
    <r>
      <rPr>
        <sz val="9"/>
        <color theme="1"/>
        <rFont val="Arial"/>
        <family val="2"/>
      </rPr>
      <t>espacio determinado para el número único asignado por la DIAN a cada uno de los formularios.</t>
    </r>
  </si>
  <si>
    <r>
      <t>5.</t>
    </r>
    <r>
      <rPr>
        <b/>
        <sz val="9"/>
        <color theme="1"/>
        <rFont val="Times New Roman"/>
        <family val="1"/>
      </rPr>
      <t xml:space="preserve">    </t>
    </r>
    <r>
      <rPr>
        <b/>
        <sz val="9"/>
        <color theme="1"/>
        <rFont val="Arial"/>
        <family val="2"/>
      </rPr>
      <t xml:space="preserve">No. de Identificación Tributaria: </t>
    </r>
    <r>
      <rPr>
        <sz val="9"/>
        <color theme="1"/>
        <rFont val="Arial"/>
        <family val="2"/>
      </rPr>
      <t>corresponde al Número de Identificación Tributaria asignado al contribuyente por la DIAN, sin el dígito de verificación, tal como aparece en la casilla 5 de la hoja principal del Registro Único Tributario (en adelante RUT).</t>
    </r>
  </si>
  <si>
    <r>
      <t>6.</t>
    </r>
    <r>
      <rPr>
        <b/>
        <sz val="9"/>
        <color theme="1"/>
        <rFont val="Times New Roman"/>
        <family val="1"/>
      </rPr>
      <t xml:space="preserve">    </t>
    </r>
    <r>
      <rPr>
        <b/>
        <sz val="9"/>
        <color theme="1"/>
        <rFont val="Arial"/>
        <family val="2"/>
      </rPr>
      <t xml:space="preserve">DV: </t>
    </r>
    <r>
      <rPr>
        <sz val="9"/>
        <color theme="1"/>
        <rFont val="Arial"/>
        <family val="2"/>
      </rPr>
      <t>corresponde al número que en su NIT se encuentra separado, llamado “Dígito de</t>
    </r>
  </si>
  <si>
    <r>
      <t>7.</t>
    </r>
    <r>
      <rPr>
        <b/>
        <sz val="9"/>
        <color theme="1"/>
        <rFont val="Times New Roman"/>
        <family val="1"/>
      </rPr>
      <t xml:space="preserve">    </t>
    </r>
    <r>
      <rPr>
        <b/>
        <sz val="9"/>
        <color theme="1"/>
        <rFont val="Arial"/>
        <family val="2"/>
      </rPr>
      <t xml:space="preserve">Primer apellido: </t>
    </r>
    <r>
      <rPr>
        <sz val="9"/>
        <color theme="1"/>
        <rFont val="Arial"/>
        <family val="2"/>
      </rPr>
      <t>se diligencia automáticamente con el primer apellido que figura en la</t>
    </r>
  </si>
  <si>
    <r>
      <t>8.</t>
    </r>
    <r>
      <rPr>
        <b/>
        <sz val="9"/>
        <color theme="1"/>
        <rFont val="Times New Roman"/>
        <family val="1"/>
      </rPr>
      <t xml:space="preserve">    </t>
    </r>
    <r>
      <rPr>
        <b/>
        <sz val="9"/>
        <color theme="1"/>
        <rFont val="Arial"/>
        <family val="2"/>
      </rPr>
      <t xml:space="preserve">Segundo apellido: </t>
    </r>
    <r>
      <rPr>
        <sz val="9"/>
        <color theme="1"/>
        <rFont val="Arial"/>
        <family val="2"/>
      </rPr>
      <t>se diligencia automáticamente con el segundo apellido que figura en</t>
    </r>
  </si>
  <si>
    <r>
      <t>9.</t>
    </r>
    <r>
      <rPr>
        <b/>
        <sz val="9"/>
        <color theme="1"/>
        <rFont val="Times New Roman"/>
        <family val="1"/>
      </rPr>
      <t xml:space="preserve">    </t>
    </r>
    <r>
      <rPr>
        <b/>
        <sz val="9"/>
        <color theme="1"/>
        <rFont val="Arial"/>
        <family val="2"/>
      </rPr>
      <t xml:space="preserve">Primer nombre: </t>
    </r>
    <r>
      <rPr>
        <sz val="9"/>
        <color theme="1"/>
        <rFont val="Arial"/>
        <family val="2"/>
      </rPr>
      <t>se diligencia automáticamente con el primer nombre que figura en la</t>
    </r>
  </si>
  <si>
    <r>
      <t>10.</t>
    </r>
    <r>
      <rPr>
        <b/>
        <sz val="9"/>
        <color theme="1"/>
        <rFont val="Times New Roman"/>
        <family val="1"/>
      </rPr>
      <t xml:space="preserve">  </t>
    </r>
    <r>
      <rPr>
        <b/>
        <sz val="9"/>
        <color theme="1"/>
        <rFont val="Arial"/>
        <family val="2"/>
      </rPr>
      <t xml:space="preserve">Otros nombres: </t>
    </r>
    <r>
      <rPr>
        <sz val="9"/>
        <color theme="1"/>
        <rFont val="Arial"/>
        <family val="2"/>
      </rPr>
      <t>se diligencia automáticamente con los otros nombres que figuran en la</t>
    </r>
  </si>
  <si>
    <r>
      <t>11.</t>
    </r>
    <r>
      <rPr>
        <b/>
        <sz val="9"/>
        <color theme="1"/>
        <rFont val="Times New Roman"/>
        <family val="1"/>
      </rPr>
      <t xml:space="preserve">  </t>
    </r>
    <r>
      <rPr>
        <b/>
        <sz val="9"/>
        <color theme="1"/>
        <rFont val="Arial"/>
        <family val="2"/>
      </rPr>
      <t xml:space="preserve">Razón social: </t>
    </r>
    <r>
      <rPr>
        <sz val="9"/>
        <color theme="1"/>
        <rFont val="Arial"/>
        <family val="2"/>
      </rPr>
      <t>si es persona jurídica esta casilla se diligencia automáticamente con la información registrada en la casilla 35 de la hoja principal del RUT.</t>
    </r>
  </si>
  <si>
    <r>
      <t>12.</t>
    </r>
    <r>
      <rPr>
        <b/>
        <sz val="9"/>
        <color theme="1"/>
        <rFont val="Times New Roman"/>
        <family val="1"/>
      </rPr>
      <t xml:space="preserve">  </t>
    </r>
    <r>
      <rPr>
        <b/>
        <sz val="9"/>
        <color theme="1"/>
        <rFont val="Arial"/>
        <family val="2"/>
      </rPr>
      <t xml:space="preserve">Cód. Direción seccional: </t>
    </r>
    <r>
      <rPr>
        <sz val="9"/>
        <color theme="1"/>
        <rFont val="Arial"/>
        <family val="2"/>
      </rPr>
      <t>se registra el código de la dirección seccional que corresponda al domicilio principal de su actividad o negocio, según lo informado en la casilla 12 del RUT.</t>
    </r>
  </si>
  <si>
    <r>
      <t>25.</t>
    </r>
    <r>
      <rPr>
        <b/>
        <sz val="9"/>
        <color theme="1"/>
        <rFont val="Times New Roman"/>
        <family val="1"/>
      </rPr>
      <t xml:space="preserve">  </t>
    </r>
    <r>
      <rPr>
        <b/>
        <sz val="9"/>
        <color theme="1"/>
        <rFont val="Arial"/>
        <family val="2"/>
      </rPr>
      <t xml:space="preserve">Cód.: </t>
    </r>
    <r>
      <rPr>
        <sz val="9"/>
        <color theme="1"/>
        <rFont val="Arial"/>
        <family val="2"/>
      </rPr>
      <t>si la declaración es una corrección, el Servicio Informático de Diligenciamiento (en adelante SI de Diligenciamiento) registrará: “1” si es una corrección a la declaración privada; “2” si es una corrección a la corrección generada por la DIAN, con fundamento en el artículo 43 de la Ley 962 del 8 de julio de 2005 o “3” si es una corrección provocada con ocasión de un acto administrativo.</t>
    </r>
  </si>
  <si>
    <r>
      <t>26.</t>
    </r>
    <r>
      <rPr>
        <b/>
        <sz val="9"/>
        <color theme="1"/>
        <rFont val="Times New Roman"/>
        <family val="1"/>
      </rPr>
      <t xml:space="preserve">  </t>
    </r>
    <r>
      <rPr>
        <b/>
        <sz val="9"/>
        <color theme="1"/>
        <rFont val="Arial"/>
        <family val="2"/>
      </rPr>
      <t xml:space="preserve">Número de formulario anterior: </t>
    </r>
    <r>
      <rPr>
        <sz val="9"/>
        <color theme="1"/>
        <rFont val="Arial"/>
        <family val="2"/>
      </rPr>
      <t>corresponde al número de formulario de la casilla 4 de la declaración objeto de corrección o del acto administrativo que se corrige.</t>
    </r>
  </si>
  <si>
    <r>
      <t>27.</t>
    </r>
    <r>
      <rPr>
        <b/>
        <sz val="9"/>
        <color theme="1"/>
        <rFont val="Times New Roman"/>
        <family val="1"/>
      </rPr>
      <t xml:space="preserve">  </t>
    </r>
    <r>
      <rPr>
        <b/>
        <sz val="9"/>
        <color theme="1"/>
        <rFont val="Arial"/>
        <family val="2"/>
      </rPr>
      <t xml:space="preserve">Autorretenedores Personas Jurídicas exonerados de aportes (Art. 114-1 E.T.). Actividad económica principal: </t>
    </r>
    <r>
      <rPr>
        <sz val="9"/>
        <color theme="1"/>
        <rFont val="Arial"/>
        <family val="2"/>
      </rPr>
      <t>casilla diligenciable exclusivamente por las personas jurídicas; de la lista que se despliega, escoja el código de la actividad económica principal que figura en la casilla 46 de la hoja principal del RUT, de conformidad con los códigos previstos en las Resoluciones nros. 000114 del 21 de diciembre de 2020, 001232 del 16 de septiembre de 2022 y 000086 del 24 de mayo de 2023, expedidas por la Unidad Administrativa Especial Dirección de Impuestos y Aduanas Nacionales – DIAN. Para ordenar la lista de códigos de actividades económicas, debe dar clic en el encabezado de la columna “Código”.</t>
    </r>
  </si>
  <si>
    <r>
      <t>28.</t>
    </r>
    <r>
      <rPr>
        <b/>
        <sz val="9"/>
        <color theme="1"/>
        <rFont val="Times New Roman"/>
        <family val="1"/>
      </rPr>
      <t xml:space="preserve">  </t>
    </r>
    <r>
      <rPr>
        <b/>
        <sz val="9"/>
        <color theme="1"/>
        <rFont val="Arial"/>
        <family val="2"/>
      </rPr>
      <t xml:space="preserve">Tarifa: </t>
    </r>
    <r>
      <rPr>
        <sz val="9"/>
        <color theme="1"/>
        <rFont val="Arial"/>
        <family val="2"/>
      </rPr>
      <t>una vez escogido el código de la actividad económica principal en la casilla 27, automáticamente se genera en esta casilla el porcentaje que corresponde a la tarifa de autorretención a aplicar sobre todos los pagos o abonos en cuenta.</t>
    </r>
  </si>
  <si>
    <r>
      <t>29.</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los pagos o abonos en cuenta realizados en el mes a personas jurídicas por concepto de honorarios.</t>
    </r>
  </si>
  <si>
    <r>
      <t>30.</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los pagos o abonos en cuenta realizados en el mes a personas jurídicas por concepto de comisiones. Se entiende por comisiones las retribuciones de las actividades que impliquen ejecución de actos, operaciones, gestiones, encargos, mandatos, negocios, ventas, etc., a nombre propio, pero por cuenta ajena, tengan o no el carácter de actos comerciales, ejecutados por personas jurídicas.</t>
    </r>
  </si>
  <si>
    <r>
      <t>31.</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los pagos o abonos en cuenta realizados en el mes a personas jurídicas por concepto de servicios. Se entiende por servicios toda actividad, labor o trabajo prestado por una persona jurídica y que se concreta en una obligación de hacer en la cual no predomina el factor intelectual y se genera una contraprestación en dinero o especie. Registre en esta casilla el valor de los pagos o abonos en cuenta por concepto de servicios en general, transporte de carga, transporte de pasajeros, transporte internacional, servicios temporales, vigilancia y aseo, etc. No incluya en esta casilla, los pagos realizados por contratos de construcción, urbanización y, en general, de confección de obra material de bien inmueble.</t>
    </r>
  </si>
  <si>
    <r>
      <t>32.</t>
    </r>
    <r>
      <rPr>
        <b/>
        <sz val="9"/>
        <color theme="1"/>
        <rFont val="Times New Roman"/>
        <family val="1"/>
      </rPr>
      <t xml:space="preserve">  </t>
    </r>
    <r>
      <rPr>
        <b/>
        <sz val="9"/>
        <color theme="1"/>
        <rFont val="Arial"/>
        <family val="2"/>
      </rPr>
      <t xml:space="preserve">Rendimientos financieros e intereses: </t>
    </r>
    <r>
      <rPr>
        <sz val="9"/>
        <color theme="1"/>
        <rFont val="Arial"/>
        <family val="2"/>
      </rPr>
      <t>escriba en esta casilla el valor de los pagos o abonos en cuenta realizados en el mes a personas jurídicas por concepto de intereses, descuentos, beneficios, ganancias, utilidades y, en general, por todo lo que representa rendimiento de capital o diferencia entre el valor presente y el futuro de éste, cualesquiera que sean las condiciones o denominaciones que se determinen para el efecto.</t>
    </r>
  </si>
  <si>
    <r>
      <t>33.</t>
    </r>
    <r>
      <rPr>
        <b/>
        <sz val="9"/>
        <color theme="1"/>
        <rFont val="Times New Roman"/>
        <family val="1"/>
      </rPr>
      <t xml:space="preserve">  </t>
    </r>
    <r>
      <rPr>
        <b/>
        <sz val="9"/>
        <color theme="1"/>
        <rFont val="Arial"/>
        <family val="2"/>
      </rPr>
      <t xml:space="preserve">Arrendamientos (Muebles e inmuebles): </t>
    </r>
    <r>
      <rPr>
        <sz val="9"/>
        <color theme="1"/>
        <rFont val="Arial"/>
        <family val="2"/>
      </rPr>
      <t>escriba en esta casilla el valor de los pagos o abonos en cuenta realizados en el mes a personas jurídicas por concepto de arrendamientos de muebles e inmuebles.</t>
    </r>
  </si>
  <si>
    <r>
      <t>34.</t>
    </r>
    <r>
      <rPr>
        <b/>
        <sz val="9"/>
        <color theme="1"/>
        <rFont val="Times New Roman"/>
        <family val="1"/>
      </rPr>
      <t xml:space="preserve">  </t>
    </r>
    <r>
      <rPr>
        <b/>
        <sz val="9"/>
        <color theme="1"/>
        <rFont val="Arial"/>
        <family val="2"/>
      </rPr>
      <t xml:space="preserve">Regalías y explotación de la propiedad intelectual: </t>
    </r>
    <r>
      <rPr>
        <sz val="9"/>
        <color theme="1"/>
        <rFont val="Arial"/>
        <family val="2"/>
      </rPr>
      <t>escriba en esta casilla el valor de los pagos o abonos en cuenta a personas jurídicas por concepto de regalías y explotación de la propiedad intelectual.</t>
    </r>
  </si>
  <si>
    <r>
      <t>35.</t>
    </r>
    <r>
      <rPr>
        <b/>
        <sz val="9"/>
        <color theme="1"/>
        <rFont val="Times New Roman"/>
        <family val="1"/>
      </rPr>
      <t xml:space="preserve">  </t>
    </r>
    <r>
      <rPr>
        <b/>
        <sz val="9"/>
        <color theme="1"/>
        <rFont val="Arial"/>
        <family val="2"/>
      </rPr>
      <t xml:space="preserve">Dividendos y participaciones: </t>
    </r>
    <r>
      <rPr>
        <sz val="9"/>
        <color theme="1"/>
        <rFont val="Arial"/>
        <family val="2"/>
      </rPr>
      <t>escriba en esta casilla el valor de los pagos o abonos en cuenta realizados en el mes a personas jurídicas por concepto de dividendos y participaciones que constituyen renta gravable en cabeza de los socios, accionistas, comuneros, asociados, suscriptores y similares.</t>
    </r>
  </si>
  <si>
    <r>
      <t>36.</t>
    </r>
    <r>
      <rPr>
        <b/>
        <sz val="9"/>
        <color theme="1"/>
        <rFont val="Times New Roman"/>
        <family val="1"/>
      </rPr>
      <t xml:space="preserve">  </t>
    </r>
    <r>
      <rPr>
        <b/>
        <sz val="9"/>
        <color theme="1"/>
        <rFont val="Arial"/>
        <family val="2"/>
      </rPr>
      <t xml:space="preserve">Compras: </t>
    </r>
    <r>
      <rPr>
        <sz val="9"/>
        <color theme="1"/>
        <rFont val="Arial"/>
        <family val="2"/>
      </rPr>
      <t>registre en esta casilla el valor de los pagos o abonos en cuenta realizados en el mes a personas jurídicas por concepto de compras de bienes raíces, vehículos, o en general de mano de obra y compras de bienes muebles, agropecuarios, etc. Recuerde que se exceptúan los pagos o abonos en cuenta que efectúen las sociedades de comercialización internacional, por concepto de compras con destino a la exportación, siempre y cuando dichas sociedades expidan al vendedor el “certificado al proveedor”.</t>
    </r>
  </si>
  <si>
    <r>
      <t xml:space="preserve">Nota: </t>
    </r>
    <r>
      <rPr>
        <sz val="9"/>
        <color theme="1"/>
        <rFont val="Arial"/>
        <family val="2"/>
      </rPr>
      <t>incluya en esta casilla el valor de los pagos o abonos en cuenta de las compras de activos fijos poseídos por dos (2) o más años realizadas en el mes por personas jurídicas del régimen ordinario a contribuyentes del Régimen Simple de tributación. (Artículo 1.5.8.3.1. del DUR/2016).</t>
    </r>
  </si>
  <si>
    <r>
      <t>37.</t>
    </r>
    <r>
      <rPr>
        <b/>
        <sz val="9"/>
        <color theme="1"/>
        <rFont val="Times New Roman"/>
        <family val="1"/>
      </rPr>
      <t xml:space="preserve">  </t>
    </r>
    <r>
      <rPr>
        <b/>
        <sz val="9"/>
        <color theme="1"/>
        <rFont val="Arial"/>
        <family val="2"/>
      </rPr>
      <t xml:space="preserve">Transacciones con tarjetas débito y crédito: </t>
    </r>
    <r>
      <rPr>
        <sz val="9"/>
        <color theme="1"/>
        <rFont val="Arial"/>
        <family val="2"/>
      </rPr>
      <t>incluya en esta casilla el valor de los pagos o abonos en cuenta realizados en el mes a personas jurídicas por concepto de venta de bienes y prestación de servicios canceladas a través de los sistemas de tarjetas débito y/o crédito. La retención debe ser practicada por las respectivas entidades emisoras de las tarjetas de crédito y/o débito en el momento del correspondiente pago o abono en cuenta a las personas o establecimientos afiliados, sobre el valor total de los pagos o abonos efectuados, antes de descontar la comisión que corresponde a la emisora de la tarjeta y descontado el impuesto sobre las ventas generado por la operación gravada.</t>
    </r>
  </si>
  <si>
    <r>
      <t>38.</t>
    </r>
    <r>
      <rPr>
        <b/>
        <sz val="9"/>
        <color theme="1"/>
        <rFont val="Times New Roman"/>
        <family val="1"/>
      </rPr>
      <t xml:space="preserve">  </t>
    </r>
    <r>
      <rPr>
        <b/>
        <sz val="9"/>
        <color theme="1"/>
        <rFont val="Arial"/>
        <family val="2"/>
      </rPr>
      <t xml:space="preserve">Contratos de construcción: </t>
    </r>
    <r>
      <rPr>
        <sz val="9"/>
        <color theme="1"/>
        <rFont val="Arial"/>
        <family val="2"/>
      </rPr>
      <t>escriba en esta casilla el valor de los pagos o abonos en cuenta realizados en el mes a personas jurídicas por concepto de contratos de construcción, urbanización y, en general, de confección de obra material de bien inmueble.</t>
    </r>
  </si>
  <si>
    <r>
      <t>39.</t>
    </r>
    <r>
      <rPr>
        <b/>
        <sz val="9"/>
        <color theme="1"/>
        <rFont val="Times New Roman"/>
        <family val="1"/>
      </rPr>
      <t xml:space="preserve">  </t>
    </r>
    <r>
      <rPr>
        <b/>
        <sz val="9"/>
        <color theme="1"/>
        <rFont val="Arial"/>
        <family val="2"/>
      </rPr>
      <t xml:space="preserve">Loterías, rifas, apuestas y similares: </t>
    </r>
    <r>
      <rPr>
        <sz val="9"/>
        <color theme="1"/>
        <rFont val="Arial"/>
        <family val="2"/>
      </rPr>
      <t>escriba en esta casilla el valor de los pagos o abonos en cuenta realizados en el mes a personas jurídicas por concepto de premios, loterías, rifas, apuestas y similares.</t>
    </r>
  </si>
  <si>
    <r>
      <t>40.</t>
    </r>
    <r>
      <rPr>
        <b/>
        <sz val="9"/>
        <color theme="1"/>
        <rFont val="Times New Roman"/>
        <family val="1"/>
      </rPr>
      <t xml:space="preserve">  </t>
    </r>
    <r>
      <rPr>
        <b/>
        <sz val="9"/>
        <color theme="1"/>
        <rFont val="Arial"/>
        <family val="2"/>
      </rPr>
      <t xml:space="preserve">Hidrocarburos, carbón y demás productos mineros: </t>
    </r>
    <r>
      <rPr>
        <sz val="9"/>
        <color theme="1"/>
        <rFont val="Arial"/>
        <family val="2"/>
      </rPr>
      <t>escriba en esta casilla el valor de los pagos o abonos en cuenta realizados en el mes a personas jurídicas por concepto de las compras de hidrocarburos, carbón y demás productos mineros.</t>
    </r>
  </si>
  <si>
    <r>
      <t>41.</t>
    </r>
    <r>
      <rPr>
        <b/>
        <sz val="9"/>
        <color theme="1"/>
        <rFont val="Times New Roman"/>
        <family val="1"/>
      </rPr>
      <t xml:space="preserve">  </t>
    </r>
    <r>
      <rPr>
        <b/>
        <sz val="9"/>
        <color theme="1"/>
        <rFont val="Arial"/>
        <family val="2"/>
      </rPr>
      <t xml:space="preserve">Otros pagos sujetos a retención: </t>
    </r>
    <r>
      <rPr>
        <sz val="9"/>
        <color theme="1"/>
        <rFont val="Arial"/>
        <family val="2"/>
      </rPr>
      <t>escriba en esta casilla el valor de los pagos o abonos en cuenta realizados en el mes a personas jurídicas susceptibles de constituir ingresos tributarios para quien los recibe, por conceptos distintos a los registrados en las casillas anteriores.</t>
    </r>
  </si>
  <si>
    <r>
      <t>42.</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las retenciones practicadas en el mes a personas jurídicas por concepto de honorarios.</t>
    </r>
  </si>
  <si>
    <r>
      <t>43.</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las retenciones practicadas en el mes a personas jurídicas por concepto de comisiones.</t>
    </r>
  </si>
  <si>
    <r>
      <t>44.</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las retenciones practicadas en el mes a personas jurídicas por concepto de servicios.</t>
    </r>
  </si>
  <si>
    <r>
      <t>45.</t>
    </r>
    <r>
      <rPr>
        <b/>
        <sz val="9"/>
        <color theme="1"/>
        <rFont val="Times New Roman"/>
        <family val="1"/>
      </rPr>
      <t xml:space="preserve"> </t>
    </r>
    <r>
      <rPr>
        <b/>
        <sz val="9"/>
        <color theme="1"/>
        <rFont val="Arial"/>
        <family val="2"/>
      </rPr>
      <t xml:space="preserve">Rendimientos financieros e intereses: </t>
    </r>
    <r>
      <rPr>
        <sz val="9"/>
        <color theme="1"/>
        <rFont val="Arial"/>
        <family val="2"/>
      </rPr>
      <t>escriba en esta casilla el valor de las retenciones practicadas en el mes a personas jurídicas por concepto de intereses, descuentos, beneficios, ganancias, utilidades y, en general, por todo lo que representa rendimiento de capital o diferencia entre el valor presente y el futuro de éste, cualesquiera que sean las condiciones o denominaciones que se determinen para el efecto.</t>
    </r>
  </si>
  <si>
    <r>
      <t>46.</t>
    </r>
    <r>
      <rPr>
        <b/>
        <sz val="9"/>
        <color theme="1"/>
        <rFont val="Times New Roman"/>
        <family val="1"/>
      </rPr>
      <t xml:space="preserve"> </t>
    </r>
    <r>
      <rPr>
        <b/>
        <sz val="9"/>
        <color theme="1"/>
        <rFont val="Arial"/>
        <family val="2"/>
      </rPr>
      <t xml:space="preserve">Arrendamientos (muebles e inmuebles): </t>
    </r>
    <r>
      <rPr>
        <sz val="9"/>
        <color theme="1"/>
        <rFont val="Arial"/>
        <family val="2"/>
      </rPr>
      <t>escriba en esta casilla el valor de las retenciones del mes practicadas a personas jurídicas por concepto de pagos o abonos en cuenta de arrendamientos de muebles e inmuebles.</t>
    </r>
  </si>
  <si>
    <r>
      <t>47.</t>
    </r>
    <r>
      <rPr>
        <b/>
        <sz val="9"/>
        <color theme="1"/>
        <rFont val="Times New Roman"/>
        <family val="1"/>
      </rPr>
      <t xml:space="preserve"> </t>
    </r>
    <r>
      <rPr>
        <b/>
        <sz val="9"/>
        <color theme="1"/>
        <rFont val="Arial"/>
        <family val="2"/>
      </rPr>
      <t xml:space="preserve">Regalías y explotación de la propiedad intelectual: </t>
    </r>
    <r>
      <rPr>
        <sz val="9"/>
        <color theme="1"/>
        <rFont val="Arial"/>
        <family val="2"/>
      </rPr>
      <t>escriba en esta casilla el valor de las retenciones del mes practicadas a personas jurídicas por pagos o abonos en cuenta por concepto de regalías y explotación de la propiedad intelectual.</t>
    </r>
  </si>
  <si>
    <r>
      <t>48.</t>
    </r>
    <r>
      <rPr>
        <b/>
        <sz val="9"/>
        <color theme="1"/>
        <rFont val="Times New Roman"/>
        <family val="1"/>
      </rPr>
      <t xml:space="preserve"> </t>
    </r>
    <r>
      <rPr>
        <b/>
        <sz val="9"/>
        <color theme="1"/>
        <rFont val="Arial"/>
        <family val="2"/>
      </rPr>
      <t xml:space="preserve">Dividendos y participaciones: </t>
    </r>
    <r>
      <rPr>
        <sz val="9"/>
        <color theme="1"/>
        <rFont val="Arial"/>
        <family val="2"/>
      </rPr>
      <t>escriba en esta casilla el valor de las retenciones del mes practicadas a personas jurídicas por pagos o abonos en cuenta por concepto de dividendos y participaciones.</t>
    </r>
  </si>
  <si>
    <r>
      <t>49.</t>
    </r>
    <r>
      <rPr>
        <b/>
        <sz val="9"/>
        <color theme="1"/>
        <rFont val="Times New Roman"/>
        <family val="1"/>
      </rPr>
      <t xml:space="preserve"> </t>
    </r>
    <r>
      <rPr>
        <b/>
        <sz val="9"/>
        <color theme="1"/>
        <rFont val="Arial"/>
        <family val="2"/>
      </rPr>
      <t xml:space="preserve">Compras: </t>
    </r>
    <r>
      <rPr>
        <sz val="9"/>
        <color theme="1"/>
        <rFont val="Arial"/>
        <family val="2"/>
      </rPr>
      <t>escriba en esta casilla el valor total de las retenciones del mes practicadas a personas jurídicas por concepto de compras de bienes raíces, vehículos, o en general de mano de obra y compras de bienes agropecuarios, etc. La tarifa de retención en la fuente por pagos o abonos en cuenta que efectúen las sociedades de comercialización internacional, por concepto de compras de oro es del 1%.</t>
    </r>
  </si>
  <si>
    <r>
      <t xml:space="preserve">Nota: </t>
    </r>
    <r>
      <rPr>
        <sz val="9"/>
        <color theme="1"/>
        <rFont val="Arial"/>
        <family val="2"/>
      </rPr>
      <t>incluya en esta casilla el valor de las retenciones practicadas en el mes por compras de activos fijos poseídos por dos (2) o más años realizadas por personas jurídicas del régimen ordinario a contribuyentes del Régimen Simple de tributación. (Artículo 1.5.8.3.1. del DUR/2016).</t>
    </r>
  </si>
  <si>
    <r>
      <t>50.</t>
    </r>
    <r>
      <rPr>
        <b/>
        <sz val="9"/>
        <color theme="1"/>
        <rFont val="Times New Roman"/>
        <family val="1"/>
      </rPr>
      <t xml:space="preserve"> </t>
    </r>
    <r>
      <rPr>
        <b/>
        <sz val="9"/>
        <color theme="1"/>
        <rFont val="Arial"/>
        <family val="2"/>
      </rPr>
      <t xml:space="preserve">Transacciones con tarjetas débito y crédito: </t>
    </r>
    <r>
      <rPr>
        <sz val="9"/>
        <color theme="1"/>
        <rFont val="Arial"/>
        <family val="2"/>
      </rPr>
      <t>incluya en esta casilla el valor de las retenciones del mes practicadas a personas jurídicas a los pagos o abonos en cuenta por concepto de venta de bienes y prestación de servicios canceladas a través de los sistemas de tarjetas débito y/o crédito.</t>
    </r>
  </si>
  <si>
    <r>
      <t>51.</t>
    </r>
    <r>
      <rPr>
        <b/>
        <sz val="9"/>
        <color theme="1"/>
        <rFont val="Times New Roman"/>
        <family val="1"/>
      </rPr>
      <t xml:space="preserve"> </t>
    </r>
    <r>
      <rPr>
        <b/>
        <sz val="9"/>
        <color theme="1"/>
        <rFont val="Arial"/>
        <family val="2"/>
      </rPr>
      <t xml:space="preserve">Contratos de construcción: </t>
    </r>
    <r>
      <rPr>
        <sz val="9"/>
        <color theme="1"/>
        <rFont val="Arial"/>
        <family val="2"/>
      </rPr>
      <t>escriba en esta casilla el valor de las retenciones prácticas en el mes a personas jurídicas por concepto de contratos de construcción, urbanización y, en general, de confección de obra material de bien inmueble.</t>
    </r>
  </si>
  <si>
    <r>
      <t>52.</t>
    </r>
    <r>
      <rPr>
        <b/>
        <sz val="9"/>
        <color theme="1"/>
        <rFont val="Times New Roman"/>
        <family val="1"/>
      </rPr>
      <t xml:space="preserve"> </t>
    </r>
    <r>
      <rPr>
        <b/>
        <sz val="9"/>
        <color theme="1"/>
        <rFont val="Arial"/>
        <family val="2"/>
      </rPr>
      <t xml:space="preserve">Loterías, rifas, apuestas y similares: </t>
    </r>
    <r>
      <rPr>
        <sz val="9"/>
        <color theme="1"/>
        <rFont val="Arial"/>
        <family val="2"/>
      </rPr>
      <t>escriba en esta casilla el valor de las retenciones practicadas en el mes a personas jurídicas por concepto de pagos o abonos en cuenta de premios, loterías, rifas, apuestas y similares.</t>
    </r>
  </si>
  <si>
    <r>
      <t>53.</t>
    </r>
    <r>
      <rPr>
        <b/>
        <sz val="9"/>
        <color theme="1"/>
        <rFont val="Times New Roman"/>
        <family val="1"/>
      </rPr>
      <t xml:space="preserve"> </t>
    </r>
    <r>
      <rPr>
        <b/>
        <sz val="9"/>
        <color theme="1"/>
        <rFont val="Arial"/>
        <family val="2"/>
      </rPr>
      <t>Hidrocarburos, carbón y demás productos mineros: escriba en esta casilla el valor de las retenciones practicadas en el mes a personas jurídicas por concepto compras de hidrocarburos, carbón y demás productos mineros.</t>
    </r>
  </si>
  <si>
    <r>
      <t>54.</t>
    </r>
    <r>
      <rPr>
        <b/>
        <sz val="9"/>
        <color theme="1"/>
        <rFont val="Times New Roman"/>
        <family val="1"/>
      </rPr>
      <t xml:space="preserve"> </t>
    </r>
    <r>
      <rPr>
        <b/>
        <sz val="9"/>
        <color theme="1"/>
        <rFont val="Arial"/>
        <family val="2"/>
      </rPr>
      <t xml:space="preserve">Otros pagos sujetos a retención: </t>
    </r>
    <r>
      <rPr>
        <sz val="9"/>
        <color theme="1"/>
        <rFont val="Arial"/>
        <family val="2"/>
      </rPr>
      <t>escriba en esta casilla el valor de las retenciones practicadas en el mes a personas jurídicas por concepto de pagos o abonos en cuenta susceptibles de constituir ingresos tributarios para quien los recibe, por conceptos distintos a los registrados en las casillas anteriores.</t>
    </r>
  </si>
  <si>
    <r>
      <t>55.</t>
    </r>
    <r>
      <rPr>
        <b/>
        <sz val="9"/>
        <color theme="1"/>
        <rFont val="Times New Roman"/>
        <family val="1"/>
      </rPr>
      <t xml:space="preserve"> </t>
    </r>
    <r>
      <rPr>
        <b/>
        <sz val="9"/>
        <color theme="1"/>
        <rFont val="Arial"/>
        <family val="2"/>
      </rPr>
      <t xml:space="preserve">Pagos o abonos en cuenta al exterior a países sin convenio: </t>
    </r>
    <r>
      <rPr>
        <sz val="9"/>
        <color theme="1"/>
        <rFont val="Arial"/>
        <family val="2"/>
      </rPr>
      <t>el SI de Diligenciamiento registrará en esta casilla el valor del resultado obtenido en la casilla 148 (Pagos o abonos en cuenta a países sin convenio persona jurídica) de la hoja dos (2) es este formulario.</t>
    </r>
  </si>
  <si>
    <r>
      <t>56.</t>
    </r>
    <r>
      <rPr>
        <b/>
        <sz val="9"/>
        <color theme="1"/>
        <rFont val="Times New Roman"/>
        <family val="1"/>
      </rPr>
      <t xml:space="preserve"> </t>
    </r>
    <r>
      <rPr>
        <b/>
        <sz val="9"/>
        <color theme="1"/>
        <rFont val="Arial"/>
        <family val="2"/>
      </rPr>
      <t xml:space="preserve">Pagos o abonos en cuenta al exterior a países con convenio vigente: </t>
    </r>
    <r>
      <rPr>
        <sz val="9"/>
        <color theme="1"/>
        <rFont val="Arial"/>
        <family val="2"/>
      </rPr>
      <t>el SI de Diligenciamiento registrará en esta casilla el valor del resultado obtenido en la casilla 149 (Pagos o abonos en cuenta a países con convenio persona jurídica) de la hoja dos (2) es este formulario</t>
    </r>
  </si>
  <si>
    <r>
      <t>57.</t>
    </r>
    <r>
      <rPr>
        <b/>
        <sz val="9"/>
        <color theme="1"/>
        <rFont val="Times New Roman"/>
        <family val="1"/>
      </rPr>
      <t xml:space="preserve"> </t>
    </r>
    <r>
      <rPr>
        <b/>
        <sz val="9"/>
        <color theme="1"/>
        <rFont val="Arial"/>
        <family val="2"/>
      </rPr>
      <t xml:space="preserve">Pagos o abonos en cuenta al exterior a países sin convenio: </t>
    </r>
    <r>
      <rPr>
        <sz val="9"/>
        <color theme="1"/>
        <rFont val="Arial"/>
        <family val="2"/>
      </rPr>
      <t>el SI de Diligenciamiento registrará en esta casilla el valor del resultado obtenido en la casilla 150 (Valor retención a países sin convenio persona jurídica) de la hoja dos (2) es este formulario.</t>
    </r>
  </si>
  <si>
    <r>
      <t>58.</t>
    </r>
    <r>
      <rPr>
        <b/>
        <sz val="9"/>
        <color theme="1"/>
        <rFont val="Times New Roman"/>
        <family val="1"/>
      </rPr>
      <t xml:space="preserve"> </t>
    </r>
    <r>
      <rPr>
        <b/>
        <sz val="9"/>
        <color theme="1"/>
        <rFont val="Arial"/>
        <family val="2"/>
      </rPr>
      <t xml:space="preserve">Pagos o abonos en cuenta al exterior a países con convenio vigente: </t>
    </r>
    <r>
      <rPr>
        <sz val="9"/>
        <color theme="1"/>
        <rFont val="Arial"/>
        <family val="2"/>
      </rPr>
      <t>el SI de Diligenciamiento registrará en esta casilla el valor del resultado obtenido en la casilla 151 (Valor retención a países con convenio persona jurídica) de la hoja dos (2) es este formulario.</t>
    </r>
  </si>
  <si>
    <r>
      <t>59.</t>
    </r>
    <r>
      <rPr>
        <b/>
        <sz val="9"/>
        <color theme="1"/>
        <rFont val="Times New Roman"/>
        <family val="1"/>
      </rPr>
      <t xml:space="preserve"> </t>
    </r>
    <r>
      <rPr>
        <b/>
        <sz val="9"/>
        <color theme="1"/>
        <rFont val="Arial"/>
        <family val="2"/>
      </rPr>
      <t xml:space="preserve">Contribuyentes exonerados de aportes (art. 114-1 E.T.): </t>
    </r>
    <r>
      <rPr>
        <sz val="9"/>
        <color theme="1"/>
        <rFont val="Arial"/>
        <family val="2"/>
      </rPr>
      <t>escriba en esta casilla el valor total de la base sobre la cual aplicó autorretenciones en la fuente a título del impuesto sobre la renta y complementario sobre cada pago o abono en cuenta realizado por los sujetos pasivos de que trata el artículo 114-1 del E.T. y el artículo 1.2.6.6. del Decreto 1625 de 2016 Único Reglamentario en Materia Tributaria, de acuerdo con las actividades económicas y tarifas establecidas en el artículo 1.2.6.8. del mismo decreto.</t>
    </r>
  </si>
  <si>
    <r>
      <t>60.</t>
    </r>
    <r>
      <rPr>
        <b/>
        <sz val="9"/>
        <color theme="1"/>
        <rFont val="Times New Roman"/>
        <family val="1"/>
      </rPr>
      <t xml:space="preserve"> </t>
    </r>
    <r>
      <rPr>
        <b/>
        <sz val="9"/>
        <color theme="1"/>
        <rFont val="Arial"/>
        <family val="2"/>
      </rPr>
      <t xml:space="preserve">Ventas: </t>
    </r>
    <r>
      <rPr>
        <sz val="9"/>
        <color theme="1"/>
        <rFont val="Arial"/>
        <family val="2"/>
      </rPr>
      <t>escriba en esta casilla el monto de las ventas realizadas durante el periodo.</t>
    </r>
  </si>
  <si>
    <r>
      <t>61.</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los pagos por concepto de honorarios recibidos durante el período.</t>
    </r>
  </si>
  <si>
    <r>
      <t>62.</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los pagos por concepto de las comisiones percibidas durante el período.</t>
    </r>
  </si>
  <si>
    <r>
      <t>63.</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los pagos recibidos por concepto de los servicios prestados durante el período.</t>
    </r>
  </si>
  <si>
    <r>
      <t>64.</t>
    </r>
    <r>
      <rPr>
        <b/>
        <sz val="9"/>
        <color theme="1"/>
        <rFont val="Times New Roman"/>
        <family val="1"/>
      </rPr>
      <t xml:space="preserve"> </t>
    </r>
    <r>
      <rPr>
        <b/>
        <sz val="9"/>
        <color theme="1"/>
        <rFont val="Arial"/>
        <family val="2"/>
      </rPr>
      <t xml:space="preserve">Rendimientos financieros: </t>
    </r>
    <r>
      <rPr>
        <sz val="9"/>
        <color theme="1"/>
        <rFont val="Arial"/>
        <family val="2"/>
      </rPr>
      <t>escriba en esta casilla el valor de los intereses y descuentos que se causaron a su favor durante el período.</t>
    </r>
  </si>
  <si>
    <r>
      <t>65.</t>
    </r>
    <r>
      <rPr>
        <b/>
        <sz val="9"/>
        <color theme="1"/>
        <rFont val="Times New Roman"/>
        <family val="1"/>
      </rPr>
      <t xml:space="preserve"> </t>
    </r>
    <r>
      <rPr>
        <b/>
        <sz val="9"/>
        <color theme="1"/>
        <rFont val="Arial"/>
        <family val="2"/>
      </rPr>
      <t xml:space="preserve">Pagos mensuales provisionales de carácter voluntario (Hidrocarburos y demás productos mineros): </t>
    </r>
    <r>
      <rPr>
        <sz val="9"/>
        <color theme="1"/>
        <rFont val="Arial"/>
        <family val="2"/>
      </rPr>
      <t>los contribuyentes del impuesto sobre la renta y complementario de los sectores de hidrocarburos y demás productos mineros que voluntariamente se acogieron al sistema de pagos mensuales provisionales, declararán en esta casilla el valor bruto del pago o abono en cuenta proveniente del exterior por concepto de las exportaciones de los hidrocarburos y demás productos mineros.</t>
    </r>
  </si>
  <si>
    <r>
      <t>66.</t>
    </r>
    <r>
      <rPr>
        <b/>
        <sz val="9"/>
        <color theme="1"/>
        <rFont val="Times New Roman"/>
        <family val="1"/>
      </rPr>
      <t xml:space="preserve"> </t>
    </r>
    <r>
      <rPr>
        <b/>
        <sz val="9"/>
        <color theme="1"/>
        <rFont val="Arial"/>
        <family val="2"/>
      </rPr>
      <t xml:space="preserve">Exportación de hidrocarburos, carbón y demás productos mineros: </t>
    </r>
    <r>
      <rPr>
        <sz val="9"/>
        <color theme="1"/>
        <rFont val="Arial"/>
        <family val="2"/>
      </rPr>
      <t>escriba en esta casilla el valor de los pagos por concepto de las exportaciones de hidrocarburos, carbón y demás productos mineros. Cuando la exportación se realice a través de una comercializadora internacional la base se determinará por la diferencia entre el valor bruto del pago o abono en cuenta en divisas provenientes del exterior por la exportación y el valor de la venta facturada por el productor de hidrocarburos a la sociedad de comercialización internacional.</t>
    </r>
  </si>
  <si>
    <r>
      <t>67.</t>
    </r>
    <r>
      <rPr>
        <b/>
        <sz val="9"/>
        <color theme="1"/>
        <rFont val="Times New Roman"/>
        <family val="1"/>
      </rPr>
      <t xml:space="preserve"> </t>
    </r>
    <r>
      <rPr>
        <b/>
        <sz val="9"/>
        <color theme="1"/>
        <rFont val="Arial"/>
        <family val="2"/>
      </rPr>
      <t xml:space="preserve">Otros conceptos: </t>
    </r>
    <r>
      <rPr>
        <sz val="9"/>
        <color theme="1"/>
        <rFont val="Arial"/>
        <family val="2"/>
      </rPr>
      <t>escriba en esta casilla el valor recibido por conceptos distintos a los anteriores. Incluya el valor de los pagos por venta de bienes inmuebles, cuando la operación se realice entre personas jurídicas y/o sociedades de hecho. (Parágrafo del artículo 401 del E.T). También incluya es esta casilla el valor de los pagos cuando la operación involucre a un contribuyente que haya optado por el régimen SIMPLE (artículo 911 del E.T.).</t>
    </r>
  </si>
  <si>
    <r>
      <t>68.</t>
    </r>
    <r>
      <rPr>
        <b/>
        <sz val="9"/>
        <color theme="1"/>
        <rFont val="Times New Roman"/>
        <family val="1"/>
      </rPr>
      <t xml:space="preserve"> </t>
    </r>
    <r>
      <rPr>
        <b/>
        <sz val="9"/>
        <color theme="1"/>
        <rFont val="Arial"/>
        <family val="2"/>
      </rPr>
      <t xml:space="preserve">Contribuyentes exonerados de aportes (art. 114-1 E.T.): </t>
    </r>
    <r>
      <rPr>
        <sz val="9"/>
        <color theme="1"/>
        <rFont val="Arial"/>
        <family val="2"/>
      </rPr>
      <t>escriba en esta casilla el valor total de la autorretención a título del impuesto sobre la renta y complementario sobre cada pago o abono en cuenta realizado por los sujetos pasivos de que trata el artículo 114-1 del E.T. y el artículo 1.2.6.6. del Decreto 1625 de 2016 Único Reglamentario en Materia Tributaria, de acuerdo con las actividades económicas y tarifas establecidas en el artículo</t>
    </r>
  </si>
  <si>
    <r>
      <t>69.</t>
    </r>
    <r>
      <rPr>
        <b/>
        <sz val="9"/>
        <color theme="1"/>
        <rFont val="Times New Roman"/>
        <family val="1"/>
      </rPr>
      <t xml:space="preserve"> </t>
    </r>
    <r>
      <rPr>
        <b/>
        <sz val="9"/>
        <color theme="1"/>
        <rFont val="Arial"/>
        <family val="2"/>
      </rPr>
      <t xml:space="preserve">Ventas: </t>
    </r>
    <r>
      <rPr>
        <sz val="9"/>
        <color theme="1"/>
        <rFont val="Arial"/>
        <family val="2"/>
      </rPr>
      <t>escriba en esta casilla el monto de las autorretenciones realizadas durante el periodo.</t>
    </r>
  </si>
  <si>
    <r>
      <t>70.</t>
    </r>
    <r>
      <rPr>
        <b/>
        <sz val="9"/>
        <color theme="1"/>
        <rFont val="Times New Roman"/>
        <family val="1"/>
      </rPr>
      <t xml:space="preserve"> </t>
    </r>
    <r>
      <rPr>
        <b/>
        <sz val="9"/>
        <color theme="1"/>
        <rFont val="Arial"/>
        <family val="2"/>
      </rPr>
      <t xml:space="preserve">Honorarios: </t>
    </r>
    <r>
      <rPr>
        <sz val="9"/>
        <color theme="1"/>
        <rFont val="Arial"/>
        <family val="2"/>
      </rPr>
      <t>escriba en esta casilla el monto de las autorretenciones realizadas por concepto de honorarios recibidos durante el período.</t>
    </r>
  </si>
  <si>
    <r>
      <t>71.</t>
    </r>
    <r>
      <rPr>
        <b/>
        <sz val="9"/>
        <color theme="1"/>
        <rFont val="Times New Roman"/>
        <family val="1"/>
      </rPr>
      <t xml:space="preserve"> </t>
    </r>
    <r>
      <rPr>
        <b/>
        <sz val="9"/>
        <color theme="1"/>
        <rFont val="Arial"/>
        <family val="2"/>
      </rPr>
      <t xml:space="preserve">Comisiones: </t>
    </r>
    <r>
      <rPr>
        <sz val="9"/>
        <color theme="1"/>
        <rFont val="Arial"/>
        <family val="2"/>
      </rPr>
      <t>escriba en esta casilla el monto de las autorretenciones realizadas por concepto de comisiones percibidas durante el período.</t>
    </r>
  </si>
  <si>
    <r>
      <t>72.</t>
    </r>
    <r>
      <rPr>
        <b/>
        <sz val="9"/>
        <color theme="1"/>
        <rFont val="Times New Roman"/>
        <family val="1"/>
      </rPr>
      <t xml:space="preserve"> </t>
    </r>
    <r>
      <rPr>
        <b/>
        <sz val="9"/>
        <color theme="1"/>
        <rFont val="Arial"/>
        <family val="2"/>
      </rPr>
      <t xml:space="preserve">Servicios: </t>
    </r>
    <r>
      <rPr>
        <sz val="9"/>
        <color theme="1"/>
        <rFont val="Arial"/>
        <family val="2"/>
      </rPr>
      <t>escriba en esta casilla el monto de las autorretenciones realizadas por concepto de servicios prestados durante el período.</t>
    </r>
  </si>
  <si>
    <r>
      <t>73.</t>
    </r>
    <r>
      <rPr>
        <b/>
        <sz val="9"/>
        <color theme="1"/>
        <rFont val="Times New Roman"/>
        <family val="1"/>
      </rPr>
      <t xml:space="preserve"> </t>
    </r>
    <r>
      <rPr>
        <b/>
        <sz val="9"/>
        <color theme="1"/>
        <rFont val="Arial"/>
        <family val="2"/>
      </rPr>
      <t xml:space="preserve">Rendimientos financieros: </t>
    </r>
    <r>
      <rPr>
        <sz val="9"/>
        <color theme="1"/>
        <rFont val="Arial"/>
        <family val="2"/>
      </rPr>
      <t>escriba en esta casilla el monto de las autorretenciones</t>
    </r>
  </si>
  <si>
    <r>
      <t>74.</t>
    </r>
    <r>
      <rPr>
        <b/>
        <sz val="9"/>
        <color theme="1"/>
        <rFont val="Times New Roman"/>
        <family val="1"/>
      </rPr>
      <t xml:space="preserve"> </t>
    </r>
    <r>
      <rPr>
        <b/>
        <sz val="9"/>
        <color theme="1"/>
        <rFont val="Arial"/>
        <family val="2"/>
      </rPr>
      <t xml:space="preserve">Pagos mensuales provisionales de carácter voluntario (Hidrocarburos y demás productos mineros): </t>
    </r>
    <r>
      <rPr>
        <sz val="9"/>
        <color theme="1"/>
        <rFont val="Arial"/>
        <family val="2"/>
      </rPr>
      <t>escriba en esta casilla el monto de las autorretenciones realizadas por concepto de exportaciones de hidrocarburos y demás productos mineros durante el período.</t>
    </r>
  </si>
  <si>
    <r>
      <t>75.</t>
    </r>
    <r>
      <rPr>
        <b/>
        <sz val="9"/>
        <color theme="1"/>
        <rFont val="Times New Roman"/>
        <family val="1"/>
      </rPr>
      <t xml:space="preserve"> </t>
    </r>
    <r>
      <rPr>
        <b/>
        <sz val="9"/>
        <color theme="1"/>
        <rFont val="Arial"/>
        <family val="2"/>
      </rPr>
      <t xml:space="preserve">Exportación de hidrocarburos, carbón y demás productos mineros: </t>
    </r>
    <r>
      <rPr>
        <sz val="9"/>
        <color theme="1"/>
        <rFont val="Arial"/>
        <family val="2"/>
      </rPr>
      <t>escriba en esta casilla el monto de las autorretenciones realizadas por concepto de exportación de hidrocarburos, carbón y demás productos mineros durante el período.</t>
    </r>
  </si>
  <si>
    <r>
      <t>76.</t>
    </r>
    <r>
      <rPr>
        <b/>
        <sz val="9"/>
        <color theme="1"/>
        <rFont val="Times New Roman"/>
        <family val="1"/>
      </rPr>
      <t xml:space="preserve"> </t>
    </r>
    <r>
      <rPr>
        <b/>
        <sz val="9"/>
        <color theme="1"/>
        <rFont val="Arial"/>
        <family val="2"/>
      </rPr>
      <t xml:space="preserve">Otros conceptos: </t>
    </r>
    <r>
      <rPr>
        <sz val="9"/>
        <color theme="1"/>
        <rFont val="Arial"/>
        <family val="2"/>
      </rPr>
      <t>escriba en esta casilla el monto de las autorretenciones realizadas durante el período, por conceptos distintos a los anteriores.</t>
    </r>
  </si>
  <si>
    <r>
      <t>77.</t>
    </r>
    <r>
      <rPr>
        <b/>
        <sz val="9"/>
        <color theme="1"/>
        <rFont val="Times New Roman"/>
        <family val="1"/>
      </rPr>
      <t xml:space="preserve"> </t>
    </r>
    <r>
      <rPr>
        <b/>
        <sz val="9"/>
        <color theme="1"/>
        <rFont val="Arial"/>
        <family val="2"/>
      </rPr>
      <t xml:space="preserve">Rentas de trabajo: </t>
    </r>
    <r>
      <rPr>
        <sz val="9"/>
        <color theme="1"/>
        <rFont val="Arial"/>
        <family val="2"/>
      </rPr>
      <t>escriba en esta casilla los pagos gravables (base sujeta a retención) efectuados a personas naturales por concepto de salarios, comisiones, prestaciones sociales, viáticos, gastos de representación, honorarios, emolumentos eclesiásticos, compensaciones recibidas por el trabajo asociado cooperativo, pagos en especie, pagos en acciones y, en general, las compensaciones por servicios personales.</t>
    </r>
  </si>
  <si>
    <r>
      <t>78.</t>
    </r>
    <r>
      <rPr>
        <b/>
        <sz val="9"/>
        <color theme="1"/>
        <rFont val="Times New Roman"/>
        <family val="1"/>
      </rPr>
      <t xml:space="preserve"> </t>
    </r>
    <r>
      <rPr>
        <b/>
        <sz val="9"/>
        <color theme="1"/>
        <rFont val="Arial"/>
        <family val="2"/>
      </rPr>
      <t xml:space="preserve">Rentas de pensiones: </t>
    </r>
    <r>
      <rPr>
        <sz val="9"/>
        <color theme="1"/>
        <rFont val="Arial"/>
        <family val="2"/>
      </rPr>
      <t>escriba en esta casilla el pago mensual que exceda las mil (1000) UVT de que trata el numeral 5 del artículo 206 del E.T., por concepto de pensiones de jubilación, invalidez, vejez, de sobrevivientes y sobre riesgos laborales, así como aquellas provenientes de indemnizaciones sustitutivas de las pensiones o las devoluciones de saldos de ahorro pensional.</t>
    </r>
  </si>
  <si>
    <r>
      <t>79.</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los pagos o abonos en cuenta realizados en el mes a personas naturales por concepto de honorarios.</t>
    </r>
  </si>
  <si>
    <r>
      <t>80.</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los pagos o abonos en cuenta realizados en el mes a personas naturales por concepto de comisiones. Se entiende por comisiones las retribuciones de las actividades que impliquen ejecución de actos, operaciones, gestiones, encargos, mandatos, negocios, ventas, etc., a nombre propio, pero por cuenta ajena, tengan o no el carácter de actos comerciales, ejecutados por personas naturales.</t>
    </r>
  </si>
  <si>
    <r>
      <t>81.</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los pagos o abonos en cuenta realizados en el mes a personas naturales por concepto de servicios. Se entiende por servicios toda actividad, labor o trabajo prestado por una persona natural y que se concreta en</t>
    </r>
  </si>
  <si>
    <r>
      <t>82.</t>
    </r>
    <r>
      <rPr>
        <b/>
        <sz val="9"/>
        <color theme="1"/>
        <rFont val="Times New Roman"/>
        <family val="1"/>
      </rPr>
      <t xml:space="preserve">  </t>
    </r>
    <r>
      <rPr>
        <b/>
        <sz val="9"/>
        <color theme="1"/>
        <rFont val="Arial"/>
        <family val="2"/>
      </rPr>
      <t xml:space="preserve">Rendimientos financieros e intereses: </t>
    </r>
    <r>
      <rPr>
        <sz val="9"/>
        <color theme="1"/>
        <rFont val="Arial"/>
        <family val="2"/>
      </rPr>
      <t>escriba en esta casilla el valor de los pagos o abonos en cuenta realizados en el mes a personas naturales por concepto de intereses, descuentos, beneficios, ganancias, utilidades y, en general, por todo lo que representa rendimiento de capital o diferencia entre el valor presente y el futuro de éste, cualesquiera que sean las condiciones o denominaciones que se determinen para el efecto.</t>
    </r>
  </si>
  <si>
    <r>
      <t>83.</t>
    </r>
    <r>
      <rPr>
        <b/>
        <sz val="9"/>
        <color theme="1"/>
        <rFont val="Times New Roman"/>
        <family val="1"/>
      </rPr>
      <t xml:space="preserve">  </t>
    </r>
    <r>
      <rPr>
        <b/>
        <sz val="9"/>
        <color theme="1"/>
        <rFont val="Arial"/>
        <family val="2"/>
      </rPr>
      <t xml:space="preserve">Arrendamientos (Muebles e inmuebles): </t>
    </r>
    <r>
      <rPr>
        <sz val="9"/>
        <color theme="1"/>
        <rFont val="Arial"/>
        <family val="2"/>
      </rPr>
      <t>escriba en esta casilla el valor de los pagos o abonos en cuenta realizados en el mes a personas naturales residentes fiscales por concepto de arrendamientos de muebles e inmuebles.</t>
    </r>
  </si>
  <si>
    <r>
      <t>84.</t>
    </r>
    <r>
      <rPr>
        <b/>
        <sz val="9"/>
        <color theme="1"/>
        <rFont val="Times New Roman"/>
        <family val="1"/>
      </rPr>
      <t xml:space="preserve">  </t>
    </r>
    <r>
      <rPr>
        <b/>
        <sz val="9"/>
        <color theme="1"/>
        <rFont val="Arial"/>
        <family val="2"/>
      </rPr>
      <t xml:space="preserve">Regalías y explotación de la propiedad intelectual: </t>
    </r>
    <r>
      <rPr>
        <sz val="9"/>
        <color theme="1"/>
        <rFont val="Arial"/>
        <family val="2"/>
      </rPr>
      <t>escriba en esta casilla el valor de los pagos o abonos en cuenta a personas naturales residentes fiscales por concepto de regalías y explotación de la propiedad intelectual.</t>
    </r>
  </si>
  <si>
    <r>
      <t>85.</t>
    </r>
    <r>
      <rPr>
        <b/>
        <sz val="9"/>
        <color theme="1"/>
        <rFont val="Times New Roman"/>
        <family val="1"/>
      </rPr>
      <t xml:space="preserve">  </t>
    </r>
    <r>
      <rPr>
        <b/>
        <sz val="9"/>
        <color theme="1"/>
        <rFont val="Arial"/>
        <family val="2"/>
      </rPr>
      <t xml:space="preserve">Dividendos y participaciones: </t>
    </r>
    <r>
      <rPr>
        <sz val="9"/>
        <color theme="1"/>
        <rFont val="Arial"/>
        <family val="2"/>
      </rPr>
      <t>escriba en esta casilla el valor de los pagos o abonos en cuenta realizados en el mes a personas naturales por concepto de dividendos y participaciones que constituyen renta gravable en cabeza de los socios, accionistas, comuneros, asociados, suscriptores y similares.</t>
    </r>
  </si>
  <si>
    <r>
      <t>86.</t>
    </r>
    <r>
      <rPr>
        <b/>
        <sz val="9"/>
        <color theme="1"/>
        <rFont val="Times New Roman"/>
        <family val="1"/>
      </rPr>
      <t xml:space="preserve">  </t>
    </r>
    <r>
      <rPr>
        <b/>
        <sz val="9"/>
        <color theme="1"/>
        <rFont val="Arial"/>
        <family val="2"/>
      </rPr>
      <t xml:space="preserve">Compras: </t>
    </r>
    <r>
      <rPr>
        <sz val="9"/>
        <color theme="1"/>
        <rFont val="Arial"/>
        <family val="2"/>
      </rPr>
      <t>registre en esta casilla el valor de los pagos o abonos en cuenta realizados en el mes a personas naturales por concepto de compras de bienes raíces, vehículos, o en general de mano de obra y compras de bienes muebles, agropecuarios, etc. Recuerde que se exceptúan los pagos o abonos en cuenta que efectúen las sociedades de comercialización internacional, por concepto de compras con destino a la exportación, siempre y cuando dichas sociedades expidan al vendedor el “certificado al proveedor”.</t>
    </r>
  </si>
  <si>
    <r>
      <t>87.</t>
    </r>
    <r>
      <rPr>
        <b/>
        <sz val="9"/>
        <color theme="1"/>
        <rFont val="Times New Roman"/>
        <family val="1"/>
      </rPr>
      <t xml:space="preserve">  </t>
    </r>
    <r>
      <rPr>
        <b/>
        <sz val="9"/>
        <color theme="1"/>
        <rFont val="Arial"/>
        <family val="2"/>
      </rPr>
      <t xml:space="preserve">Transacciones con tarjetas débito y crédito: </t>
    </r>
    <r>
      <rPr>
        <sz val="9"/>
        <color theme="1"/>
        <rFont val="Arial"/>
        <family val="2"/>
      </rPr>
      <t>incluya en esta casilla el valor de los pagos o abonos en cuenta realizados en el mes a personas naturales por concepto de venta de bienes y prestación de servicios canceladas a través de los sistemas de tarjetas débito y/o crédito. La retención debe ser practicada por las respectivas entidades emisoras de las tarjetas de crédito y/o débito en el momento del correspondiente pago o abono en cuenta a las personas o establecimientos afiliados, sobre el valor total de los pagos o abonos efectuados, antes de descontar la comisión que corresponde a la emisora de la tarjeta y descontado el impuesto sobre las ventas generado por la operación gravada.</t>
    </r>
  </si>
  <si>
    <r>
      <t>88.</t>
    </r>
    <r>
      <rPr>
        <b/>
        <sz val="9"/>
        <color theme="1"/>
        <rFont val="Times New Roman"/>
        <family val="1"/>
      </rPr>
      <t xml:space="preserve">  </t>
    </r>
    <r>
      <rPr>
        <b/>
        <sz val="9"/>
        <color theme="1"/>
        <rFont val="Arial"/>
        <family val="2"/>
      </rPr>
      <t xml:space="preserve">Contratos de construcción: </t>
    </r>
    <r>
      <rPr>
        <sz val="9"/>
        <color theme="1"/>
        <rFont val="Arial"/>
        <family val="2"/>
      </rPr>
      <t>escriba en esta casilla el valor de los pagos o abonos en cuenta realizados en el mes a personas naturales por concepto de contratos de construcción, urbanización y, en general, de confección de obra material de bien inmueble.</t>
    </r>
  </si>
  <si>
    <r>
      <t>89.</t>
    </r>
    <r>
      <rPr>
        <b/>
        <sz val="9"/>
        <color theme="1"/>
        <rFont val="Times New Roman"/>
        <family val="1"/>
      </rPr>
      <t xml:space="preserve">  </t>
    </r>
    <r>
      <rPr>
        <b/>
        <sz val="9"/>
        <color theme="1"/>
        <rFont val="Arial"/>
        <family val="2"/>
      </rPr>
      <t xml:space="preserve">Enajenación de activos fijos de personas naturales ante notarios y autoridades de tránsito: </t>
    </r>
    <r>
      <rPr>
        <sz val="9"/>
        <color theme="1"/>
        <rFont val="Arial"/>
        <family val="2"/>
      </rPr>
      <t>escriba en esta casilla el valor de los montos sobre los cuales se realizó la retención durante el período por enajenación de activos fijos de personas naturales ante las autoridades señaladas. Recuerde que esta casilla sólo debe ser diligenciada por los notarios o autoridades de tránsito, los cuales recaudan la retención en el momento de la protocolización de la respectiva escritura de compra-venta o de la enajenación de vehículos automotores, respectivamente.</t>
    </r>
  </si>
  <si>
    <r>
      <t>90.</t>
    </r>
    <r>
      <rPr>
        <b/>
        <sz val="9"/>
        <color theme="1"/>
        <rFont val="Times New Roman"/>
        <family val="1"/>
      </rPr>
      <t xml:space="preserve">  </t>
    </r>
    <r>
      <rPr>
        <b/>
        <sz val="9"/>
        <color theme="1"/>
        <rFont val="Arial"/>
        <family val="2"/>
      </rPr>
      <t xml:space="preserve">Loterías, rifas, apuestas y similares: </t>
    </r>
    <r>
      <rPr>
        <sz val="9"/>
        <color theme="1"/>
        <rFont val="Arial"/>
        <family val="2"/>
      </rPr>
      <t>escriba en esta casilla el valor de los pagos o abonos en cuenta realizados en el mes a personas naturales por concepto de premios, loterías, rifas, apuestas y similares.</t>
    </r>
  </si>
  <si>
    <r>
      <t>91.</t>
    </r>
    <r>
      <rPr>
        <b/>
        <sz val="9"/>
        <color theme="1"/>
        <rFont val="Times New Roman"/>
        <family val="1"/>
      </rPr>
      <t xml:space="preserve">  </t>
    </r>
    <r>
      <rPr>
        <b/>
        <sz val="9"/>
        <color theme="1"/>
        <rFont val="Arial"/>
        <family val="2"/>
      </rPr>
      <t xml:space="preserve">Hidrocarburos, carbón y demás productos mineros: </t>
    </r>
    <r>
      <rPr>
        <sz val="9"/>
        <color theme="1"/>
        <rFont val="Arial"/>
        <family val="2"/>
      </rPr>
      <t>escriba en esta casilla el valor de los pagos o abonos en cuenta realizados en el mes a personas naturales por concepto de las compras de hidrocarburos, carbón y demás productos mineros.</t>
    </r>
  </si>
  <si>
    <r>
      <t>92.</t>
    </r>
    <r>
      <rPr>
        <b/>
        <sz val="9"/>
        <color theme="1"/>
        <rFont val="Times New Roman"/>
        <family val="1"/>
      </rPr>
      <t xml:space="preserve">  </t>
    </r>
    <r>
      <rPr>
        <b/>
        <sz val="9"/>
        <color theme="1"/>
        <rFont val="Arial"/>
        <family val="2"/>
      </rPr>
      <t xml:space="preserve">Otros pagos sujetos a retención: </t>
    </r>
    <r>
      <rPr>
        <sz val="9"/>
        <color theme="1"/>
        <rFont val="Arial"/>
        <family val="2"/>
      </rPr>
      <t>escriba en esta casilla el valor de los pagos o abonos en cuenta realizados en el mes a personas naturales susceptibles de constituir ingresos tributarios para quien los recibe, por conceptos distintos a los registrados en las casillas anteriores.</t>
    </r>
  </si>
  <si>
    <r>
      <t>93.</t>
    </r>
    <r>
      <rPr>
        <b/>
        <sz val="9"/>
        <color theme="1"/>
        <rFont val="Times New Roman"/>
        <family val="1"/>
      </rPr>
      <t xml:space="preserve">  </t>
    </r>
    <r>
      <rPr>
        <b/>
        <sz val="9"/>
        <color theme="1"/>
        <rFont val="Arial"/>
        <family val="2"/>
      </rPr>
      <t xml:space="preserve">Rentas de trabajo: </t>
    </r>
    <r>
      <rPr>
        <sz val="9"/>
        <color theme="1"/>
        <rFont val="Arial"/>
        <family val="2"/>
      </rPr>
      <t>escriba en esta casilla el total de las retenciones en la fuente realizadas en el mes utilizando la tabla a que se refiere el artículo 383 del E.T., por pagos o abonos en cuenta efectuados a personas naturales por concepto de salarios, comisiones, prestaciones sociales, viáticos, gastos de representación, honorarios, emolumentos eclesiásticos, compensaciones recibidas por el trabajo asociado cooperativo, pagos en especie, pagos en acciones y, en general, las compensaciones por servicios personales.</t>
    </r>
  </si>
  <si>
    <r>
      <t>94.</t>
    </r>
    <r>
      <rPr>
        <b/>
        <sz val="9"/>
        <color theme="1"/>
        <rFont val="Times New Roman"/>
        <family val="1"/>
      </rPr>
      <t xml:space="preserve">  </t>
    </r>
    <r>
      <rPr>
        <b/>
        <sz val="9"/>
        <color theme="1"/>
        <rFont val="Arial"/>
        <family val="2"/>
      </rPr>
      <t xml:space="preserve">Rentas de pensiones: </t>
    </r>
    <r>
      <rPr>
        <sz val="9"/>
        <color theme="1"/>
        <rFont val="Arial"/>
        <family val="2"/>
      </rPr>
      <t>escriba en esta casilla el valor retenido por los pagos mensuales que excedieron las mil (1000) UVT conforme a lo señalado en el numeral 5 del artículo 206 del E.T., por concepto de pensiones de jubilación, invalidez, vejez, de sobrevivientes y sobre riesgos laborales, así como aquellos provenientes de indemnizaciones sustitutivas de las pensiones o las devoluciones de saldos de ahorro pensional.</t>
    </r>
  </si>
  <si>
    <r>
      <t>95.</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las retenciones practicadas en el mes a personas naturales por concepto de honorarios.</t>
    </r>
  </si>
  <si>
    <r>
      <t>96.</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las retenciones practicadas en el mes a personas naturales por concepto de comisiones.</t>
    </r>
  </si>
  <si>
    <r>
      <t>97.</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las retenciones practicadas en el mes a personas naturales por concepto de servicios.</t>
    </r>
  </si>
  <si>
    <r>
      <t>98.</t>
    </r>
    <r>
      <rPr>
        <b/>
        <sz val="9"/>
        <color theme="1"/>
        <rFont val="Times New Roman"/>
        <family val="1"/>
      </rPr>
      <t xml:space="preserve"> </t>
    </r>
    <r>
      <rPr>
        <b/>
        <sz val="9"/>
        <color theme="1"/>
        <rFont val="Arial"/>
        <family val="2"/>
      </rPr>
      <t xml:space="preserve">Rendimientos financieros e intereses: </t>
    </r>
    <r>
      <rPr>
        <sz val="9"/>
        <color theme="1"/>
        <rFont val="Arial"/>
        <family val="2"/>
      </rPr>
      <t>escriba en esta casilla el valor de las retenciones practicadas en el mes a personas naturales por concepto de intereses, descuentos, beneficios, ganancias, utilidades y, en general, por todo lo que representa rendimiento de capital o diferencia entre el valor presente y el futuro de éste, cualesquiera que sean las condiciones o denominaciones que se determinen para el efecto.</t>
    </r>
  </si>
  <si>
    <r>
      <t>99.</t>
    </r>
    <r>
      <rPr>
        <b/>
        <sz val="9"/>
        <color theme="1"/>
        <rFont val="Times New Roman"/>
        <family val="1"/>
      </rPr>
      <t xml:space="preserve">  </t>
    </r>
    <r>
      <rPr>
        <b/>
        <sz val="9"/>
        <color theme="1"/>
        <rFont val="Arial"/>
        <family val="2"/>
      </rPr>
      <t xml:space="preserve">Arrendamientos (muebles e inmuebles): </t>
    </r>
    <r>
      <rPr>
        <sz val="9"/>
        <color theme="1"/>
        <rFont val="Arial"/>
        <family val="2"/>
      </rPr>
      <t>escriba en esta casilla el valor de las retenciones del mes practicadas a personas naturales residentes fiscales por concepto de pagos o abonos en cuenta de arrendamientos de muebles e inmuebles.</t>
    </r>
  </si>
  <si>
    <r>
      <t>100.</t>
    </r>
    <r>
      <rPr>
        <b/>
        <sz val="9"/>
        <color theme="1"/>
        <rFont val="Times New Roman"/>
        <family val="1"/>
      </rPr>
      <t xml:space="preserve">  </t>
    </r>
    <r>
      <rPr>
        <b/>
        <sz val="9"/>
        <color theme="1"/>
        <rFont val="Arial"/>
        <family val="2"/>
      </rPr>
      <t xml:space="preserve">Regalías y explotación de la propiedad intelectual: </t>
    </r>
    <r>
      <rPr>
        <sz val="9"/>
        <color theme="1"/>
        <rFont val="Arial"/>
        <family val="2"/>
      </rPr>
      <t>escriba en esta casilla el valor de las retenciones del mes practicadas a personas naturales residentes fiscales por pagos o abonos en cuenta por concepto de regalías y explotación de la propiedad intelectual.</t>
    </r>
  </si>
  <si>
    <r>
      <t>101.</t>
    </r>
    <r>
      <rPr>
        <b/>
        <sz val="9"/>
        <color theme="1"/>
        <rFont val="Times New Roman"/>
        <family val="1"/>
      </rPr>
      <t xml:space="preserve">  </t>
    </r>
    <r>
      <rPr>
        <b/>
        <sz val="9"/>
        <color theme="1"/>
        <rFont val="Arial"/>
        <family val="2"/>
      </rPr>
      <t xml:space="preserve">Dividendos y participaciones: </t>
    </r>
    <r>
      <rPr>
        <sz val="9"/>
        <color theme="1"/>
        <rFont val="Arial"/>
        <family val="2"/>
      </rPr>
      <t>escriba en esta casilla el valor de las retenciones del mes practicadas a personas naturales por pagos o abonos en cuenta por concepto de dividendos y participaciones.</t>
    </r>
  </si>
  <si>
    <r>
      <t>102.</t>
    </r>
    <r>
      <rPr>
        <b/>
        <sz val="9"/>
        <color theme="1"/>
        <rFont val="Times New Roman"/>
        <family val="1"/>
      </rPr>
      <t xml:space="preserve">  </t>
    </r>
    <r>
      <rPr>
        <b/>
        <sz val="9"/>
        <color theme="1"/>
        <rFont val="Arial"/>
        <family val="2"/>
      </rPr>
      <t xml:space="preserve">Compras: </t>
    </r>
    <r>
      <rPr>
        <sz val="9"/>
        <color theme="1"/>
        <rFont val="Arial"/>
        <family val="2"/>
      </rPr>
      <t>escriba en esta casilla el valor total de las retenciones del mes practicadas a personas naturales por concepto de compras de bienes raíces, vehículos, o en general de mano de obra y compras de bienes agropecuarios, etc. La tarifa de retención en la fuente por pagos o abonos en cuenta que efectúen las sociedades de comercialización internacional, por concepto de compras de oro es del 1%.</t>
    </r>
  </si>
  <si>
    <r>
      <t>103.</t>
    </r>
    <r>
      <rPr>
        <b/>
        <sz val="9"/>
        <color theme="1"/>
        <rFont val="Times New Roman"/>
        <family val="1"/>
      </rPr>
      <t xml:space="preserve">  </t>
    </r>
    <r>
      <rPr>
        <b/>
        <sz val="9"/>
        <color theme="1"/>
        <rFont val="Arial"/>
        <family val="2"/>
      </rPr>
      <t xml:space="preserve">Transacciones con tarjetas débito y crédito: </t>
    </r>
    <r>
      <rPr>
        <sz val="9"/>
        <color theme="1"/>
        <rFont val="Arial"/>
        <family val="2"/>
      </rPr>
      <t>incluya en esta casilla el valor de las retenciones del mes practicadas a personas naturales a los pagos o abonos en cuenta por concepto de venta de bienes y prestación de servicios canceladas a través de los sistemas de tarjetas débito y/o crédito.</t>
    </r>
  </si>
  <si>
    <r>
      <t>104.</t>
    </r>
    <r>
      <rPr>
        <b/>
        <sz val="9"/>
        <color theme="1"/>
        <rFont val="Times New Roman"/>
        <family val="1"/>
      </rPr>
      <t xml:space="preserve">  </t>
    </r>
    <r>
      <rPr>
        <b/>
        <sz val="9"/>
        <color theme="1"/>
        <rFont val="Arial"/>
        <family val="2"/>
      </rPr>
      <t xml:space="preserve">Contratos de construcción: </t>
    </r>
    <r>
      <rPr>
        <sz val="9"/>
        <color theme="1"/>
        <rFont val="Arial"/>
        <family val="2"/>
      </rPr>
      <t>escriba en esta casilla el valor de las retenciones prácticas en el mes a personas naturales por concepto de contratos de construcción, urbanización y, en general, de confección de obra material de bien inmueble.</t>
    </r>
  </si>
  <si>
    <r>
      <t>105.</t>
    </r>
    <r>
      <rPr>
        <b/>
        <sz val="9"/>
        <color theme="1"/>
        <rFont val="Times New Roman"/>
        <family val="1"/>
      </rPr>
      <t xml:space="preserve">  </t>
    </r>
    <r>
      <rPr>
        <b/>
        <sz val="9"/>
        <color theme="1"/>
        <rFont val="Arial"/>
        <family val="2"/>
      </rPr>
      <t xml:space="preserve">Enajenación de activos fijos de personas naturales ante notarios y autoridades de tránsito: </t>
    </r>
    <r>
      <rPr>
        <sz val="9"/>
        <color theme="1"/>
        <rFont val="Arial"/>
        <family val="2"/>
      </rPr>
      <t>escriba en esta casilla el total de las retenciones practicadas durante el mes por enajenación de activos fijos de personas naturales ante las autoridades señaladas. Recuerde que esta casilla sólo debe ser diligenciada por los notarios o autoridades de tránsito, los cuales recaudan la retención en el momento de la protocolización de la respectiva escritura de compra-venta o de la enajenación de vehículos automotores, respectivamente.</t>
    </r>
  </si>
  <si>
    <r>
      <t>106.</t>
    </r>
    <r>
      <rPr>
        <b/>
        <sz val="9"/>
        <color theme="1"/>
        <rFont val="Times New Roman"/>
        <family val="1"/>
      </rPr>
      <t xml:space="preserve">  </t>
    </r>
    <r>
      <rPr>
        <b/>
        <sz val="9"/>
        <color theme="1"/>
        <rFont val="Arial"/>
        <family val="2"/>
      </rPr>
      <t xml:space="preserve">Loterías, rifas, apuestas y similares: </t>
    </r>
    <r>
      <rPr>
        <sz val="9"/>
        <color theme="1"/>
        <rFont val="Arial"/>
        <family val="2"/>
      </rPr>
      <t>escriba en esta casilla el valor de las retenciones practicadas en el mes a personas naturales por concepto de pagos o abonos en cuenta de premios, loterías, rifas, apuestas y similares.</t>
    </r>
  </si>
  <si>
    <r>
      <t>107.</t>
    </r>
    <r>
      <rPr>
        <b/>
        <sz val="9"/>
        <color theme="1"/>
        <rFont val="Times New Roman"/>
        <family val="1"/>
      </rPr>
      <t xml:space="preserve">  </t>
    </r>
    <r>
      <rPr>
        <b/>
        <sz val="9"/>
        <color theme="1"/>
        <rFont val="Arial"/>
        <family val="2"/>
      </rPr>
      <t xml:space="preserve">Hidrocarburos, carbón y demás productos mineros: </t>
    </r>
    <r>
      <rPr>
        <sz val="9"/>
        <color theme="1"/>
        <rFont val="Arial"/>
        <family val="2"/>
      </rPr>
      <t>escriba en esta casilla el valor de las retenciones practicadas en el mes a personas naturales por concepto de las compras de hidrocarburos, carbón y demás productos mineros.</t>
    </r>
  </si>
  <si>
    <r>
      <t>108.</t>
    </r>
    <r>
      <rPr>
        <b/>
        <sz val="9"/>
        <color theme="1"/>
        <rFont val="Times New Roman"/>
        <family val="1"/>
      </rPr>
      <t xml:space="preserve">  </t>
    </r>
    <r>
      <rPr>
        <b/>
        <sz val="9"/>
        <color theme="1"/>
        <rFont val="Arial"/>
        <family val="2"/>
      </rPr>
      <t xml:space="preserve">Otros pagos sujetos a retención: </t>
    </r>
    <r>
      <rPr>
        <sz val="9"/>
        <color theme="1"/>
        <rFont val="Arial"/>
        <family val="2"/>
      </rPr>
      <t>escriba en esta casilla el valor de las retenciones practicadas en el mes a personas naturales por concepto de pagos o abonos en cuenta susceptibles de constituir ingresos tributarios para quien los recibe, por conceptos distintos a los registrados en las casillas anteriores.</t>
    </r>
  </si>
  <si>
    <r>
      <t>109.</t>
    </r>
    <r>
      <rPr>
        <b/>
        <sz val="9"/>
        <color theme="1"/>
        <rFont val="Times New Roman"/>
        <family val="1"/>
      </rPr>
      <t xml:space="preserve">  </t>
    </r>
    <r>
      <rPr>
        <b/>
        <sz val="9"/>
        <color theme="1"/>
        <rFont val="Arial"/>
        <family val="2"/>
      </rPr>
      <t xml:space="preserve">Pagos o abonos en cuenta al exterior a países sin convenio: </t>
    </r>
    <r>
      <rPr>
        <sz val="9"/>
        <color theme="1"/>
        <rFont val="Arial"/>
        <family val="2"/>
      </rPr>
      <t>el SI de Diligenciamiento registrará en esta casilla el valor del resultado obtenido en la casilla 149 (Pagos o abonos en cuenta a países sin convenio persona natural) de la hoja dos (2) es este formulario.</t>
    </r>
  </si>
  <si>
    <r>
      <t>110.</t>
    </r>
    <r>
      <rPr>
        <b/>
        <sz val="9"/>
        <color theme="1"/>
        <rFont val="Times New Roman"/>
        <family val="1"/>
      </rPr>
      <t xml:space="preserve">  </t>
    </r>
    <r>
      <rPr>
        <b/>
        <sz val="9"/>
        <color theme="1"/>
        <rFont val="Arial"/>
        <family val="2"/>
      </rPr>
      <t xml:space="preserve">Pagos o abonos en cuenta al exterior a países con convenio vigente: </t>
    </r>
    <r>
      <rPr>
        <sz val="9"/>
        <color theme="1"/>
        <rFont val="Arial"/>
        <family val="2"/>
      </rPr>
      <t>el SI de Diligenciamiento registrará en esta casilla el valor del resultado obtenido en la casilla 153 (Pagos o abonos en cuenta a países con convenio persona natural) de la hoja dos (2) es este formulario.</t>
    </r>
  </si>
  <si>
    <r>
      <t>111.</t>
    </r>
    <r>
      <rPr>
        <b/>
        <sz val="9"/>
        <color theme="1"/>
        <rFont val="Times New Roman"/>
        <family val="1"/>
      </rPr>
      <t xml:space="preserve">  </t>
    </r>
    <r>
      <rPr>
        <b/>
        <sz val="9"/>
        <color theme="1"/>
        <rFont val="Arial"/>
        <family val="2"/>
      </rPr>
      <t xml:space="preserve">Pagos o abonos en cuenta al exterior a países sin convenio: </t>
    </r>
    <r>
      <rPr>
        <sz val="9"/>
        <color theme="1"/>
        <rFont val="Arial"/>
        <family val="2"/>
      </rPr>
      <t>el SI de Diligenciamiento registrará en esta casilla el valor del resultado obtenido en la casilla 151 (Valor retención a países sin convenio persona natural) de la hoja dos (2) es este formulario.</t>
    </r>
  </si>
  <si>
    <r>
      <t>112.</t>
    </r>
    <r>
      <rPr>
        <b/>
        <sz val="9"/>
        <color theme="1"/>
        <rFont val="Times New Roman"/>
        <family val="1"/>
      </rPr>
      <t xml:space="preserve">  </t>
    </r>
    <r>
      <rPr>
        <b/>
        <sz val="9"/>
        <color theme="1"/>
        <rFont val="Arial"/>
        <family val="2"/>
      </rPr>
      <t xml:space="preserve">Pagos o abonos en cuenta al exterior a países con convenio vigente: </t>
    </r>
    <r>
      <rPr>
        <sz val="9"/>
        <color theme="1"/>
        <rFont val="Arial"/>
        <family val="2"/>
      </rPr>
      <t>el SI de Diligenciamiento registrará en esta casilla el valor del resultado obtenido en la casilla 155 (Valor retención a países con convenio persona natural) de la hoja dos (2) es este formulario.</t>
    </r>
  </si>
  <si>
    <r>
      <t>113.</t>
    </r>
    <r>
      <rPr>
        <b/>
        <sz val="9"/>
        <color theme="1"/>
        <rFont val="Times New Roman"/>
        <family val="1"/>
      </rPr>
      <t xml:space="preserve">  </t>
    </r>
    <r>
      <rPr>
        <b/>
        <sz val="9"/>
        <color theme="1"/>
        <rFont val="Arial"/>
        <family val="2"/>
      </rPr>
      <t xml:space="preserve">Ventas: </t>
    </r>
    <r>
      <rPr>
        <sz val="9"/>
        <color theme="1"/>
        <rFont val="Arial"/>
        <family val="2"/>
      </rPr>
      <t>escriba en esta casilla el monto de las ventas realizadas durante el periodo.</t>
    </r>
  </si>
  <si>
    <r>
      <t>114.</t>
    </r>
    <r>
      <rPr>
        <b/>
        <sz val="9"/>
        <color theme="1"/>
        <rFont val="Times New Roman"/>
        <family val="1"/>
      </rPr>
      <t xml:space="preserve">  </t>
    </r>
    <r>
      <rPr>
        <b/>
        <sz val="9"/>
        <color theme="1"/>
        <rFont val="Arial"/>
        <family val="2"/>
      </rPr>
      <t xml:space="preserve">Honorarios: </t>
    </r>
    <r>
      <rPr>
        <sz val="9"/>
        <color theme="1"/>
        <rFont val="Arial"/>
        <family val="2"/>
      </rPr>
      <t>escriba en esta casilla el valor de los pagos por concepto de honorarios recibidos durante el período.</t>
    </r>
  </si>
  <si>
    <r>
      <t>115.</t>
    </r>
    <r>
      <rPr>
        <b/>
        <sz val="9"/>
        <color theme="1"/>
        <rFont val="Times New Roman"/>
        <family val="1"/>
      </rPr>
      <t xml:space="preserve">  </t>
    </r>
    <r>
      <rPr>
        <b/>
        <sz val="9"/>
        <color theme="1"/>
        <rFont val="Arial"/>
        <family val="2"/>
      </rPr>
      <t xml:space="preserve">Comisiones: </t>
    </r>
    <r>
      <rPr>
        <sz val="9"/>
        <color theme="1"/>
        <rFont val="Arial"/>
        <family val="2"/>
      </rPr>
      <t>escriba en esta casilla el valor de los pagos por concepto de las comisiones percibidas durante el período.</t>
    </r>
  </si>
  <si>
    <r>
      <t>116.</t>
    </r>
    <r>
      <rPr>
        <b/>
        <sz val="9"/>
        <color theme="1"/>
        <rFont val="Times New Roman"/>
        <family val="1"/>
      </rPr>
      <t xml:space="preserve">  </t>
    </r>
    <r>
      <rPr>
        <b/>
        <sz val="9"/>
        <color theme="1"/>
        <rFont val="Arial"/>
        <family val="2"/>
      </rPr>
      <t xml:space="preserve">Servicios: </t>
    </r>
    <r>
      <rPr>
        <sz val="9"/>
        <color theme="1"/>
        <rFont val="Arial"/>
        <family val="2"/>
      </rPr>
      <t>escriba en esta casilla el valor de los pagos recibidos por concepto de los servicios prestados durante el período.</t>
    </r>
  </si>
  <si>
    <r>
      <t>117.</t>
    </r>
    <r>
      <rPr>
        <b/>
        <sz val="9"/>
        <color theme="1"/>
        <rFont val="Times New Roman"/>
        <family val="1"/>
      </rPr>
      <t xml:space="preserve">  </t>
    </r>
    <r>
      <rPr>
        <b/>
        <sz val="9"/>
        <color theme="1"/>
        <rFont val="Arial"/>
        <family val="2"/>
      </rPr>
      <t xml:space="preserve">Rendimientos financieros: </t>
    </r>
    <r>
      <rPr>
        <sz val="9"/>
        <color theme="1"/>
        <rFont val="Arial"/>
        <family val="2"/>
      </rPr>
      <t>escriba en esta casilla el valor de los intereses y descuentos que se causaron a su favor durante el período.</t>
    </r>
  </si>
  <si>
    <r>
      <t>118.</t>
    </r>
    <r>
      <rPr>
        <b/>
        <sz val="9"/>
        <color theme="1"/>
        <rFont val="Times New Roman"/>
        <family val="1"/>
      </rPr>
      <t xml:space="preserve">  </t>
    </r>
    <r>
      <rPr>
        <b/>
        <sz val="9"/>
        <color theme="1"/>
        <rFont val="Arial"/>
        <family val="2"/>
      </rPr>
      <t xml:space="preserve">Pagos mensuales provisionales de carácter voluntario (Hidrocarburos y demás productos mineros): </t>
    </r>
    <r>
      <rPr>
        <sz val="9"/>
        <color theme="1"/>
        <rFont val="Arial"/>
        <family val="2"/>
      </rPr>
      <t>los contribuyentes del impuesto sobre la renta y complementario de los sectores de hidrocarburos y demás productos mineros que voluntariamente se acogieron al sistema de pagos mensuales provisionales, declararán en esta casilla el valor bruto del pago o abono en cuenta proveniente del exterior por concepto de las exportaciones de los hidrocarburos y demás productos mineros.</t>
    </r>
  </si>
  <si>
    <r>
      <t>119.</t>
    </r>
    <r>
      <rPr>
        <b/>
        <sz val="9"/>
        <color theme="1"/>
        <rFont val="Times New Roman"/>
        <family val="1"/>
      </rPr>
      <t xml:space="preserve">  </t>
    </r>
    <r>
      <rPr>
        <b/>
        <sz val="9"/>
        <color theme="1"/>
        <rFont val="Arial"/>
        <family val="2"/>
      </rPr>
      <t xml:space="preserve">Exportación de hidrocarburos, carbón y demás productos mineros: </t>
    </r>
    <r>
      <rPr>
        <sz val="9"/>
        <color theme="1"/>
        <rFont val="Arial"/>
        <family val="2"/>
      </rPr>
      <t>escriba en esta casilla el valor de los pagos por concepto de las exportaciones de hidrocarburos, carbón y demás productos mineros. Cuando la exportación se realice a través de una comercializadora internacional la base se determinará por la diferencia entre el valor bruto del pago o abono en cuenta en divisas provenientes del exterior por la exportación y el valor de la venta facturada por el productor de hidrocarburos a la sociedad de comercialización internacional.</t>
    </r>
  </si>
  <si>
    <r>
      <t>120.</t>
    </r>
    <r>
      <rPr>
        <b/>
        <sz val="9"/>
        <color theme="1"/>
        <rFont val="Times New Roman"/>
        <family val="1"/>
      </rPr>
      <t xml:space="preserve">  </t>
    </r>
    <r>
      <rPr>
        <b/>
        <sz val="9"/>
        <color theme="1"/>
        <rFont val="Arial"/>
        <family val="2"/>
      </rPr>
      <t xml:space="preserve">Otros conceptos: </t>
    </r>
    <r>
      <rPr>
        <sz val="9"/>
        <color theme="1"/>
        <rFont val="Arial"/>
        <family val="2"/>
      </rPr>
      <t>escriba en esta casilla el valor recibido por conceptos distintos a los anteriores. Incluya el valor de los pagos por venta de bienes inmuebles, cuando la operación se realice entre personas naturales del régimen ordinario del impuesto sobre la renta y complementario y personas jurídicas pertenecientes al régimen simple de tributación, y el receptor del pago sea la persona natural. (Artículo 911 del E.T.).</t>
    </r>
  </si>
  <si>
    <r>
      <t>121.</t>
    </r>
    <r>
      <rPr>
        <b/>
        <sz val="9"/>
        <color theme="1"/>
        <rFont val="Times New Roman"/>
        <family val="1"/>
      </rPr>
      <t xml:space="preserve">  </t>
    </r>
    <r>
      <rPr>
        <b/>
        <sz val="9"/>
        <color theme="1"/>
        <rFont val="Arial"/>
        <family val="2"/>
      </rPr>
      <t xml:space="preserve">Ventas: </t>
    </r>
    <r>
      <rPr>
        <sz val="9"/>
        <color theme="1"/>
        <rFont val="Arial"/>
        <family val="2"/>
      </rPr>
      <t>escriba en esta casilla el monto de las autorretenciones realizadas durante el periodo.</t>
    </r>
  </si>
  <si>
    <r>
      <t>122.</t>
    </r>
    <r>
      <rPr>
        <b/>
        <sz val="9"/>
        <color theme="1"/>
        <rFont val="Times New Roman"/>
        <family val="1"/>
      </rPr>
      <t xml:space="preserve">  </t>
    </r>
    <r>
      <rPr>
        <b/>
        <sz val="9"/>
        <color theme="1"/>
        <rFont val="Arial"/>
        <family val="2"/>
      </rPr>
      <t xml:space="preserve">Honorarios: </t>
    </r>
    <r>
      <rPr>
        <sz val="9"/>
        <color theme="1"/>
        <rFont val="Arial"/>
        <family val="2"/>
      </rPr>
      <t>escriba en esta casilla el monto de las autorretenciones realizadas por concepto de honorarios recibidos durante el período.</t>
    </r>
  </si>
  <si>
    <r>
      <t>123.</t>
    </r>
    <r>
      <rPr>
        <b/>
        <sz val="9"/>
        <color theme="1"/>
        <rFont val="Times New Roman"/>
        <family val="1"/>
      </rPr>
      <t xml:space="preserve">  </t>
    </r>
    <r>
      <rPr>
        <b/>
        <sz val="9"/>
        <color theme="1"/>
        <rFont val="Arial"/>
        <family val="2"/>
      </rPr>
      <t xml:space="preserve">Comisiones: </t>
    </r>
    <r>
      <rPr>
        <sz val="9"/>
        <color theme="1"/>
        <rFont val="Arial"/>
        <family val="2"/>
      </rPr>
      <t>escriba en esta casilla el monto de las autorretenciones realizadas por concepto de comisiones percibidas durante el período.</t>
    </r>
  </si>
  <si>
    <r>
      <t>124.</t>
    </r>
    <r>
      <rPr>
        <b/>
        <sz val="9"/>
        <color theme="1"/>
        <rFont val="Times New Roman"/>
        <family val="1"/>
      </rPr>
      <t xml:space="preserve">  </t>
    </r>
    <r>
      <rPr>
        <b/>
        <sz val="9"/>
        <color theme="1"/>
        <rFont val="Arial"/>
        <family val="2"/>
      </rPr>
      <t xml:space="preserve">Servicios: </t>
    </r>
    <r>
      <rPr>
        <sz val="9"/>
        <color theme="1"/>
        <rFont val="Arial"/>
        <family val="2"/>
      </rPr>
      <t>escriba en esta casilla el monto de las autorretenciones realizadas por concepto de servicios prestados durante el período.</t>
    </r>
  </si>
  <si>
    <r>
      <t>125.</t>
    </r>
    <r>
      <rPr>
        <b/>
        <sz val="9"/>
        <color theme="1"/>
        <rFont val="Times New Roman"/>
        <family val="1"/>
      </rPr>
      <t xml:space="preserve">  </t>
    </r>
    <r>
      <rPr>
        <b/>
        <sz val="9"/>
        <color theme="1"/>
        <rFont val="Arial"/>
        <family val="2"/>
      </rPr>
      <t xml:space="preserve">Rendimientos financieros: </t>
    </r>
    <r>
      <rPr>
        <sz val="9"/>
        <color theme="1"/>
        <rFont val="Arial"/>
        <family val="2"/>
      </rPr>
      <t>escriba en esta casilla el monto de las autorretenciones</t>
    </r>
  </si>
  <si>
    <r>
      <t>126.</t>
    </r>
    <r>
      <rPr>
        <b/>
        <sz val="9"/>
        <color theme="1"/>
        <rFont val="Times New Roman"/>
        <family val="1"/>
      </rPr>
      <t xml:space="preserve">  </t>
    </r>
    <r>
      <rPr>
        <b/>
        <sz val="9"/>
        <color theme="1"/>
        <rFont val="Arial"/>
        <family val="2"/>
      </rPr>
      <t xml:space="preserve">Pagos mensuales provisionales de carácter voluntario (Hidrocarburos y demás productos mineros): </t>
    </r>
    <r>
      <rPr>
        <sz val="9"/>
        <color theme="1"/>
        <rFont val="Arial"/>
        <family val="2"/>
      </rPr>
      <t>escriba en esta casilla el monto de las autorretenciones realizadas por concepto de exportaciones de hidrocarburos y demás productos mineros durante el período.</t>
    </r>
  </si>
  <si>
    <r>
      <t>127.</t>
    </r>
    <r>
      <rPr>
        <b/>
        <sz val="9"/>
        <color theme="1"/>
        <rFont val="Times New Roman"/>
        <family val="1"/>
      </rPr>
      <t xml:space="preserve">  </t>
    </r>
    <r>
      <rPr>
        <b/>
        <sz val="9"/>
        <color theme="1"/>
        <rFont val="Arial"/>
        <family val="2"/>
      </rPr>
      <t xml:space="preserve">Exportación de hidrocarburos, carbón y demás productos mineros: </t>
    </r>
    <r>
      <rPr>
        <sz val="9"/>
        <color theme="1"/>
        <rFont val="Arial"/>
        <family val="2"/>
      </rPr>
      <t>escriba en esta casilla el monto de las autorretenciones realizadas por concepto de exportación de hidrocarburos, carbón y demás productos mineros durante el período.</t>
    </r>
  </si>
  <si>
    <r>
      <t>128.</t>
    </r>
    <r>
      <rPr>
        <b/>
        <sz val="9"/>
        <color theme="1"/>
        <rFont val="Times New Roman"/>
        <family val="1"/>
      </rPr>
      <t xml:space="preserve">  </t>
    </r>
    <r>
      <rPr>
        <b/>
        <sz val="9"/>
        <color theme="1"/>
        <rFont val="Arial"/>
        <family val="2"/>
      </rPr>
      <t xml:space="preserve">Otros conceptos: </t>
    </r>
    <r>
      <rPr>
        <sz val="9"/>
        <color theme="1"/>
        <rFont val="Arial"/>
        <family val="2"/>
      </rPr>
      <t>escriba en esta casilla el monto de las autorretenciones realizadas durante el período, por conceptos distintos a los anteriores.</t>
    </r>
  </si>
  <si>
    <r>
      <t>129.</t>
    </r>
    <r>
      <rPr>
        <b/>
        <sz val="9"/>
        <color theme="1"/>
        <rFont val="Times New Roman"/>
        <family val="1"/>
      </rPr>
      <t xml:space="preserve">  </t>
    </r>
    <r>
      <rPr>
        <b/>
        <sz val="9"/>
        <color theme="1"/>
        <rFont val="Arial"/>
        <family val="2"/>
      </rPr>
      <t xml:space="preserve">Menos retenciones practicadas en exceso o indebidas, o por operaciones anuladas, rescindidas o resueltas: </t>
    </r>
    <r>
      <rPr>
        <sz val="9"/>
        <color theme="1"/>
        <rFont val="Arial"/>
        <family val="2"/>
      </rPr>
      <t>el agente retenedor podrá registrar en esta casilla las sumas que hubiere retenido en exceso o indebidamente, o por operaciones anuladas, rescindidas o resueltas. Si el monto de las retenciones que debieron efectuarse en tal período no fuere suficiente con el saldo, podrá afectar las de los períodos inmediatamente siguientes.</t>
    </r>
  </si>
  <si>
    <r>
      <t>130.</t>
    </r>
    <r>
      <rPr>
        <b/>
        <sz val="9"/>
        <color theme="1"/>
        <rFont val="Times New Roman"/>
        <family val="1"/>
      </rPr>
      <t xml:space="preserve">  </t>
    </r>
    <r>
      <rPr>
        <b/>
        <sz val="9"/>
        <color theme="1"/>
        <rFont val="Arial"/>
        <family val="2"/>
      </rPr>
      <t xml:space="preserve">Total retenciones renta y complementario: </t>
    </r>
    <r>
      <rPr>
        <sz val="9"/>
        <color theme="1"/>
        <rFont val="Arial"/>
        <family val="2"/>
      </rPr>
      <t>es el resultante de sumar los valores de las casillas 42, 43, 44, 45, 46, 47, 48, 49, 50, 51, 52, 53, 54, 57, 58, 68, 69, 70, 71, 72, 73, 74,</t>
    </r>
  </si>
  <si>
    <r>
      <t>131.</t>
    </r>
    <r>
      <rPr>
        <b/>
        <sz val="9"/>
        <color theme="1"/>
        <rFont val="Times New Roman"/>
        <family val="1"/>
      </rPr>
      <t xml:space="preserve">  </t>
    </r>
    <r>
      <rPr>
        <b/>
        <sz val="9"/>
        <color theme="1"/>
        <rFont val="Arial"/>
        <family val="2"/>
      </rPr>
      <t xml:space="preserve">A responsables del impuesto sobre las ventas: </t>
    </r>
    <r>
      <rPr>
        <sz val="9"/>
        <color theme="1"/>
        <rFont val="Arial"/>
        <family val="2"/>
      </rPr>
      <t>escriba en esta casilla el total de las retenciones del impuesto sobre las ventas practicadas en el mes a responsables del impuesto sobre las ventas. Tenga en cuenta que los responsables del impuesto sobre las ventas proveedores de bienes o de servicios a sociedades de comercialización internacional, actuarán como agentes retenedores del impuesto sobre las ventas cuando adquieran bienes corporales muebles o servicios gravados de personas que sean responsables. (Artículo 437-2 del E.T y artículo 1.3.2.1.12. del del Decreto 1625 de 2016, Único Reglamentario en Materia Tributaria).</t>
    </r>
  </si>
  <si>
    <r>
      <t>132.</t>
    </r>
    <r>
      <rPr>
        <b/>
        <sz val="9"/>
        <color theme="1"/>
        <rFont val="Times New Roman"/>
        <family val="1"/>
      </rPr>
      <t xml:space="preserve">  </t>
    </r>
    <r>
      <rPr>
        <b/>
        <sz val="9"/>
        <color theme="1"/>
        <rFont val="Arial"/>
        <family val="2"/>
      </rPr>
      <t xml:space="preserve">Practicadas por servicios a no residentes o no domiciliados: </t>
    </r>
    <r>
      <rPr>
        <sz val="9"/>
        <color theme="1"/>
        <rFont val="Arial"/>
        <family val="2"/>
      </rPr>
      <t>escriba en esta casilla el total de las retenciones practicadas durante el mes a personas o entidades sin residencia o domicilio en el país, por el IVA generado en la prestación dentro del territorio nacional de servicios gravados. También incluya las retenciones practicadas en el momento del correspondiente pago o abono en cuenta a los prestadores desde el exterior, de los servicios electrónicos o digitales. (Numerales 3 y 8 del artículo 437-2 del E.T.).</t>
    </r>
  </si>
  <si>
    <r>
      <t xml:space="preserve">Nota: </t>
    </r>
    <r>
      <rPr>
        <sz val="9"/>
        <color theme="1"/>
        <rFont val="Arial"/>
        <family val="2"/>
      </rPr>
      <t>los prestadores de servicios electrónicos o digitales desde el exterior podrán acogerse voluntariamente al sistema de retención previsto en el numeral 8 del artículo 437-2 del ET. Lo anterior sólo será aplicable a los prestadores de servicios electrónicos o digitales que:</t>
    </r>
  </si>
  <si>
    <r>
      <t>1.</t>
    </r>
    <r>
      <rPr>
        <b/>
        <sz val="9"/>
        <color theme="1"/>
        <rFont val="Times New Roman"/>
        <family val="1"/>
      </rPr>
      <t xml:space="preserve"> </t>
    </r>
    <r>
      <rPr>
        <sz val="9"/>
        <color theme="1"/>
        <rFont val="Arial"/>
        <family val="2"/>
      </rPr>
      <t>Realicen de forma exclusiva una o varias actividades de las enunciadas en el numeral 8 del artículo 437-2 del ET y las mismas se presten a usuarios en Colombia;</t>
    </r>
  </si>
  <si>
    <r>
      <t>1.</t>
    </r>
    <r>
      <rPr>
        <b/>
        <sz val="9"/>
        <color theme="1"/>
        <rFont val="Times New Roman"/>
        <family val="1"/>
      </rPr>
      <t xml:space="preserve">    </t>
    </r>
    <r>
      <rPr>
        <b/>
        <sz val="9"/>
        <color theme="1"/>
        <rFont val="Arial"/>
        <family val="2"/>
      </rPr>
      <t xml:space="preserve">Intereses: </t>
    </r>
    <r>
      <rPr>
        <sz val="9"/>
        <color theme="1"/>
        <rFont val="Arial"/>
        <family val="2"/>
      </rPr>
      <t>seleccione este concepto cuando haya efectuado pagos o abonos en cuenta de rentas de créditos de cualquier naturaleza a favor de sociedades u otras entidades extranjeras sin domicilio en Colombia, personas naturales no residentes o sucesiones ilíquidas de personas naturales que no eran residentes en Colombia.</t>
    </r>
  </si>
  <si>
    <r>
      <t>2.</t>
    </r>
    <r>
      <rPr>
        <b/>
        <sz val="9"/>
        <color theme="1"/>
        <rFont val="Times New Roman"/>
        <family val="1"/>
      </rPr>
      <t xml:space="preserve">    </t>
    </r>
    <r>
      <rPr>
        <b/>
        <sz val="9"/>
        <color theme="1"/>
        <rFont val="Arial"/>
        <family val="2"/>
      </rPr>
      <t xml:space="preserve">Dividendos y participaciones: </t>
    </r>
    <r>
      <rPr>
        <sz val="9"/>
        <color theme="1"/>
        <rFont val="Arial"/>
        <family val="2"/>
      </rPr>
      <t>seleccione este concepto cuando haya efectuado pagos o abonos en cuenta de dividendos o participaciones derivadas de acciones u otros derechos en sociedades o entidades colombianas a favor de sociedades u otras entidades extranjeras sin domicilio en Colombia, personas naturales no residentes o sucesiones ilíquidas de personas naturales que no eran residentes en Colombia, de acuerdo con lo establecido en el artículo 407 del E.T.</t>
    </r>
  </si>
  <si>
    <r>
      <t>3.</t>
    </r>
    <r>
      <rPr>
        <b/>
        <sz val="9"/>
        <color theme="1"/>
        <rFont val="Times New Roman"/>
        <family val="1"/>
      </rPr>
      <t xml:space="preserve">    </t>
    </r>
    <r>
      <rPr>
        <b/>
        <sz val="9"/>
        <color theme="1"/>
        <rFont val="Arial"/>
        <family val="2"/>
      </rPr>
      <t xml:space="preserve">Rendimientos financieros - créditos exterior con un término igual o superior a un (1) año: </t>
    </r>
    <r>
      <rPr>
        <sz val="9"/>
        <color theme="1"/>
        <rFont val="Arial"/>
        <family val="2"/>
      </rPr>
      <t>seleccione los pagos o abonos en cuenta por concepto de rendimientos financieros, realizados a personas no residentes o no domiciliadas en el país, originados en créditos obtenidos en el exterior por término igual o superior a un (1) año o por concepto de intereses o costos financieros del canon de arrendamiento originados en contratos de leasing que se celebre directamente o a través de compañías de leasing con empresas extranjeras sin domicilio en Colombia, están sujetos a retención en la fuente a la tarifa del quince por ciento (15%) sobre el valor del pago o abono en cuenta que corresponda al interés o costo financiero.</t>
    </r>
  </si>
  <si>
    <r>
      <t>4.</t>
    </r>
    <r>
      <rPr>
        <b/>
        <sz val="9"/>
        <color theme="1"/>
        <rFont val="Times New Roman"/>
        <family val="1"/>
      </rPr>
      <t xml:space="preserve">    </t>
    </r>
    <r>
      <rPr>
        <b/>
        <sz val="9"/>
        <color theme="1"/>
        <rFont val="Arial"/>
        <family val="2"/>
      </rPr>
      <t xml:space="preserve">Regalías y explotación de intangibles: </t>
    </r>
    <r>
      <rPr>
        <sz val="9"/>
        <color theme="1"/>
        <rFont val="Arial"/>
        <family val="2"/>
      </rPr>
      <t>seleccione este concepto cuando haya efectuado pagos o abonos en cuenta de regalías, explotación de propiedad industrial, regalías de propiedad intelectual, explotación de películas, explotación de software y know-how de cualquier naturaleza a favor de sociedades u otras entidades extranjeras sin domicilio en Colombia, personas naturales no residentes o sucesiones ilíquidas de personas naturales que no eran residentes en Colombia.</t>
    </r>
  </si>
  <si>
    <r>
      <t>5.</t>
    </r>
    <r>
      <rPr>
        <b/>
        <sz val="9"/>
        <color theme="1"/>
        <rFont val="Times New Roman"/>
        <family val="1"/>
      </rPr>
      <t xml:space="preserve">    </t>
    </r>
    <r>
      <rPr>
        <b/>
        <sz val="9"/>
        <color theme="1"/>
        <rFont val="Arial"/>
        <family val="2"/>
      </rPr>
      <t xml:space="preserve">Prestaciones de servicios y compensación por servicios personales: </t>
    </r>
    <r>
      <rPr>
        <sz val="9"/>
        <color theme="1"/>
        <rFont val="Arial"/>
        <family val="2"/>
      </rPr>
      <t>seleccione este concepto cuando haya efectuado pagos o abonos en cuenta por remuneración de servicios a favor de sociedades u otras entidades extranjeras sin domicilio en Colombia, personas naturales no residentes o sucesiones ilíquidas de personas naturales que no eran residentes en Colombia.</t>
    </r>
  </si>
  <si>
    <r>
      <t>6.</t>
    </r>
    <r>
      <rPr>
        <b/>
        <sz val="9"/>
        <color theme="1"/>
        <rFont val="Times New Roman"/>
        <family val="1"/>
      </rPr>
      <t xml:space="preserve">    </t>
    </r>
    <r>
      <rPr>
        <b/>
        <sz val="9"/>
        <color theme="1"/>
        <rFont val="Arial"/>
        <family val="2"/>
      </rPr>
      <t xml:space="preserve">Servicios técnicos, de asistencia técnica y consultoría: </t>
    </r>
    <r>
      <rPr>
        <sz val="9"/>
        <color theme="1"/>
        <rFont val="Arial"/>
        <family val="2"/>
      </rPr>
      <t>seleccione este concepto cuando haya efectuado pagos o abonos en cuenta por remuneración de servicios técnicos, asistencia técnica y consultoría a favor de sociedades u otras entidades extranjeras sin domicilio en Colombia, personas naturales no residentes o sucesiones ilíquidas de personas naturales que no eran residentes en Colombia.</t>
    </r>
  </si>
  <si>
    <r>
      <t>7.</t>
    </r>
    <r>
      <rPr>
        <b/>
        <sz val="9"/>
        <color theme="1"/>
        <rFont val="Times New Roman"/>
        <family val="1"/>
      </rPr>
      <t xml:space="preserve">    </t>
    </r>
    <r>
      <rPr>
        <b/>
        <sz val="9"/>
        <color theme="1"/>
        <rFont val="Arial"/>
        <family val="2"/>
      </rPr>
      <t xml:space="preserve">Comisiones: </t>
    </r>
    <r>
      <rPr>
        <sz val="9"/>
        <color theme="1"/>
        <rFont val="Arial"/>
        <family val="2"/>
      </rPr>
      <t>seleccione este concepto cuando haya efectuado pagos o abonos en cuenta por comisiones.</t>
    </r>
  </si>
  <si>
    <r>
      <t>8.</t>
    </r>
    <r>
      <rPr>
        <b/>
        <sz val="9"/>
        <color theme="1"/>
        <rFont val="Times New Roman"/>
        <family val="1"/>
      </rPr>
      <t xml:space="preserve">    </t>
    </r>
    <r>
      <rPr>
        <b/>
        <sz val="9"/>
        <color theme="1"/>
        <rFont val="Arial"/>
        <family val="2"/>
      </rPr>
      <t xml:space="preserve">Honorarios: </t>
    </r>
    <r>
      <rPr>
        <sz val="9"/>
        <color theme="1"/>
        <rFont val="Arial"/>
        <family val="2"/>
      </rPr>
      <t>seleccione este concepto cuando haya efectuado pagos o abonos en cuenta por honorarios.</t>
    </r>
  </si>
  <si>
    <r>
      <t>9.</t>
    </r>
    <r>
      <rPr>
        <b/>
        <sz val="9"/>
        <color theme="1"/>
        <rFont val="Times New Roman"/>
        <family val="1"/>
      </rPr>
      <t xml:space="preserve">    </t>
    </r>
    <r>
      <rPr>
        <b/>
        <sz val="9"/>
        <color theme="1"/>
        <rFont val="Arial"/>
        <family val="2"/>
      </rPr>
      <t xml:space="preserve">Arrendamientos: </t>
    </r>
    <r>
      <rPr>
        <sz val="9"/>
        <color theme="1"/>
        <rFont val="Arial"/>
        <family val="2"/>
      </rPr>
      <t>seleccione este concepto cuando haya efectuado pagos o abonos en cuenta por arrendamientos de bienes inmuebles y muebles.</t>
    </r>
  </si>
  <si>
    <r>
      <t>10.</t>
    </r>
    <r>
      <rPr>
        <b/>
        <sz val="9"/>
        <color theme="1"/>
        <rFont val="Times New Roman"/>
        <family val="1"/>
      </rPr>
      <t xml:space="preserve">  </t>
    </r>
    <r>
      <rPr>
        <b/>
        <sz val="9"/>
        <color theme="1"/>
        <rFont val="Arial"/>
        <family val="2"/>
      </rPr>
      <t xml:space="preserve">Contratos de leasing sobre naves, helicópteros y/o aerodinos: </t>
    </r>
    <r>
      <rPr>
        <sz val="9"/>
        <color theme="1"/>
        <rFont val="Arial"/>
        <family val="2"/>
      </rPr>
      <t>seleccione los pagos o abonos en cuenta, originados en contratos de leasing sobre naves, helicópteros y/o aerodinos, así como sus partes que se celebren directamente o a través de compañías de leasing, con empresas extranjeras sin domicilio en Colombia, estarán sujetos a una tarifa de retención en la fuente del uno por ciento (1%).</t>
    </r>
  </si>
  <si>
    <r>
      <t>11.</t>
    </r>
    <r>
      <rPr>
        <b/>
        <sz val="9"/>
        <color theme="1"/>
        <rFont val="Times New Roman"/>
        <family val="1"/>
      </rPr>
      <t xml:space="preserve">  </t>
    </r>
    <r>
      <rPr>
        <b/>
        <sz val="9"/>
        <color theme="1"/>
        <rFont val="Arial"/>
        <family val="2"/>
      </rPr>
      <t xml:space="preserve">Prima cedida por reaseguros: </t>
    </r>
    <r>
      <rPr>
        <sz val="9"/>
        <color theme="1"/>
        <rFont val="Arial"/>
        <family val="2"/>
      </rPr>
      <t>seleccione los pagos o abonos en cuenta por concepto de prima cedida por reaseguros realizados a personas no residentes o no domiciliadas en el país estarán sujetos a una retención en la fuente a título del impuesto sobre la renta y complementarios del uno por ciento (1%).</t>
    </r>
  </si>
  <si>
    <r>
      <t>12.</t>
    </r>
    <r>
      <rPr>
        <b/>
        <sz val="9"/>
        <color theme="1"/>
        <rFont val="Times New Roman"/>
        <family val="1"/>
      </rPr>
      <t xml:space="preserve">  </t>
    </r>
    <r>
      <rPr>
        <b/>
        <sz val="9"/>
        <color theme="1"/>
        <rFont val="Arial"/>
        <family val="2"/>
      </rPr>
      <t xml:space="preserve">Rendimientos financieros - créditos exterior iguales o superiores a 8 años bajo el esquema de Asociaciones Público Privadas - APP: </t>
    </r>
    <r>
      <rPr>
        <sz val="9"/>
        <color theme="1"/>
        <rFont val="Arial"/>
        <family val="2"/>
      </rPr>
      <t>seleccione los pagos o abonos en cuenta por concepto de rendimientos financieros o intereses, realizados a personas no residentes o no domiciliadas en el país, originados en créditos o valores de contenido crediticio, por término igual o superior a ocho (8) años, destinados a la financiación de</t>
    </r>
  </si>
  <si>
    <r>
      <t>13.</t>
    </r>
    <r>
      <rPr>
        <b/>
        <sz val="9"/>
        <color theme="1"/>
        <rFont val="Times New Roman"/>
        <family val="1"/>
      </rPr>
      <t xml:space="preserve">  </t>
    </r>
    <r>
      <rPr>
        <b/>
        <sz val="9"/>
        <color theme="1"/>
        <rFont val="Arial"/>
        <family val="2"/>
      </rPr>
      <t xml:space="preserve">Administración o dirección a la casa matriz: </t>
    </r>
    <r>
      <rPr>
        <sz val="9"/>
        <color theme="1"/>
        <rFont val="Arial"/>
        <family val="2"/>
      </rPr>
      <t>seleccione los pagos o abono en cuenta por concepto de administración o dirección realizados a casa matriz de que tratan el artículo 124 del Estatuto Tributario, realizados a personas no residentes o no domiciliadas en el país, estarán sujetos a una retención en la fuente del treinta y tres por ciento (33%).</t>
    </r>
  </si>
  <si>
    <r>
      <t>14.</t>
    </r>
    <r>
      <rPr>
        <b/>
        <sz val="9"/>
        <color theme="1"/>
        <rFont val="Times New Roman"/>
        <family val="1"/>
      </rPr>
      <t xml:space="preserve">  </t>
    </r>
    <r>
      <rPr>
        <b/>
        <sz val="9"/>
        <color theme="1"/>
        <rFont val="Arial"/>
        <family val="2"/>
      </rPr>
      <t xml:space="preserve">Servicios de transporte internacional: </t>
    </r>
    <r>
      <rPr>
        <sz val="9"/>
        <color theme="1"/>
        <rFont val="Arial"/>
        <family val="2"/>
      </rPr>
      <t>seleccione los pagos o abonos en cuenta por concepto de servicios de transporte internacional, prestados por empresas de transporte aéreo o marítimo sin domicilio en el país, están sujetos a retención en la fuente a título de impuesto sobre la renta, a la tarifa del cinco por ciento (5%).</t>
    </r>
  </si>
  <si>
    <r>
      <t>15.</t>
    </r>
    <r>
      <rPr>
        <b/>
        <sz val="9"/>
        <color theme="1"/>
        <rFont val="Times New Roman"/>
        <family val="1"/>
      </rPr>
      <t xml:space="preserve">  </t>
    </r>
    <r>
      <rPr>
        <b/>
        <sz val="9"/>
        <color theme="1"/>
        <rFont val="Arial"/>
        <family val="2"/>
      </rPr>
      <t>Venta y/o servicios por Presencia Económica Significativa - PES: s</t>
    </r>
    <r>
      <rPr>
        <sz val="9"/>
        <color theme="1"/>
        <rFont val="Arial"/>
        <family val="2"/>
      </rPr>
      <t>eleccione este concepto cuando haya efectuado pagos o abonos en cuenta por concepto de la venta de bienes y/o prestación de servicios, realizada por personas no residentes o entidades no domiciliadas en el país con presencia económica significativa en Colombia, a favor de clientes y/o usuarios ubicados en el territorio nacional. De conformidad con lo estipulado en el artículo 20-3 del E.T.</t>
    </r>
  </si>
  <si>
    <r>
      <t>16.</t>
    </r>
    <r>
      <rPr>
        <b/>
        <sz val="9"/>
        <color theme="1"/>
        <rFont val="Times New Roman"/>
        <family val="1"/>
      </rPr>
      <t xml:space="preserve">  </t>
    </r>
    <r>
      <rPr>
        <b/>
        <sz val="9"/>
        <color theme="1"/>
        <rFont val="Arial"/>
        <family val="2"/>
      </rPr>
      <t xml:space="preserve">Jurisdicciones no cooperantes o de baja o nula imposición: </t>
    </r>
    <r>
      <rPr>
        <sz val="9"/>
        <color theme="1"/>
        <rFont val="Arial"/>
        <family val="2"/>
      </rPr>
      <t>seleccione los pagos o abonos en cuenta por cualquier concepto que constituyan ingreso gravado para su beneficiario y este sea residente o se encuentre constituido, localizado o en funcionamiento en jurisdicciones no cooperantes o de baja o nula imposición, que hayan sido calificados como tales por el Gobierno colombiano, o a entidades sometidas a un régimen tributario preferencial, se someterán a retención en la fuente por concepto de impuesto sobre la renta y ganancia ocasional a la tarifa general del impuesto sobre la renta y complementario para personas jurídicas.</t>
    </r>
  </si>
  <si>
    <r>
      <t>17.</t>
    </r>
    <r>
      <rPr>
        <b/>
        <sz val="9"/>
        <color theme="1"/>
        <rFont val="Times New Roman"/>
        <family val="1"/>
      </rPr>
      <t xml:space="preserve">  </t>
    </r>
    <r>
      <rPr>
        <b/>
        <sz val="9"/>
        <color theme="1"/>
        <rFont val="Arial"/>
        <family val="2"/>
      </rPr>
      <t xml:space="preserve">Pagos a profesores extranjeros: </t>
    </r>
    <r>
      <rPr>
        <sz val="9"/>
        <color theme="1"/>
        <rFont val="Arial"/>
        <family val="2"/>
      </rPr>
      <t>en el caso de profesores extranjeros sin residencia en el país, contratados por períodos no superiores a cuatro (4) meses por instituciones de educación superior, aprobadas por el ICFES, únicamente se causará impuesto sobre la renta a la tarifa del siete por ciento (7%). Este impuesto será retenido en la fuente en el momento del pago o abono en cuenta.</t>
    </r>
  </si>
  <si>
    <r>
      <t>18.</t>
    </r>
    <r>
      <rPr>
        <b/>
        <sz val="9"/>
        <color theme="1"/>
        <rFont val="Times New Roman"/>
        <family val="1"/>
      </rPr>
      <t xml:space="preserve">  </t>
    </r>
    <r>
      <rPr>
        <b/>
        <sz val="9"/>
        <color theme="1"/>
        <rFont val="Arial"/>
        <family val="2"/>
      </rPr>
      <t xml:space="preserve">Otros conceptos: </t>
    </r>
    <r>
      <rPr>
        <sz val="9"/>
        <color theme="1"/>
        <rFont val="Arial"/>
        <family val="2"/>
      </rPr>
      <t>seleccione este concepto cuando haya efectuado pagos o abonos en cuenta de rentas que sean de propiedad efectiva, no mencionadas previamente a favor de sociedades u otras entidades extranjeras sin domicilio en Colombia, personas naturales no residentes o sucesiones ilíquidas de personas naturales que no eran residentes en Colombia.</t>
    </r>
  </si>
  <si>
    <r>
      <t>19.</t>
    </r>
    <r>
      <rPr>
        <b/>
        <sz val="9"/>
        <color theme="1"/>
        <rFont val="Times New Roman"/>
        <family val="1"/>
      </rPr>
      <t xml:space="preserve">  </t>
    </r>
    <r>
      <rPr>
        <b/>
        <sz val="9"/>
        <color theme="1"/>
        <rFont val="Arial"/>
        <family val="2"/>
      </rPr>
      <t xml:space="preserve">Rentas inmobiliarias: </t>
    </r>
    <r>
      <rPr>
        <sz val="9"/>
        <color theme="1"/>
        <rFont val="Arial"/>
        <family val="2"/>
      </rPr>
      <t>seleccione este concepto cuando haya efectuado pagos o abonos en cuenta que haya realizado por rentas que se obtengan de bienes inmuebles ubicados en Colombia a favor de sociedades u otras entidades extranjeras sin domicilio en Colombia, personas naturales no residentes o sucesiones ilíquidas de personas naturales que no eran residentes en Colombia.</t>
    </r>
  </si>
  <si>
    <r>
      <t>20.</t>
    </r>
    <r>
      <rPr>
        <b/>
        <sz val="9"/>
        <color theme="1"/>
        <rFont val="Times New Roman"/>
        <family val="1"/>
      </rPr>
      <t xml:space="preserve">  </t>
    </r>
    <r>
      <rPr>
        <b/>
        <sz val="9"/>
        <color theme="1"/>
        <rFont val="Arial"/>
        <family val="2"/>
      </rPr>
      <t xml:space="preserve">Dividendos y participaciones: </t>
    </r>
    <r>
      <rPr>
        <sz val="9"/>
        <color theme="1"/>
        <rFont val="Arial"/>
        <family val="2"/>
      </rPr>
      <t>seleccione este concepto cuando haya efectuado pagos o abonos en cuenta de dividendos y participaciones derivadas de acciones u otros derechos en sociedades o entidades colombianas a favor de sociedades u otras entidades extranjeras sin domicilio en Colombia, personas naturales no residentes o sucesiones ilíquidas de personas naturales que no eran residentes en Colombia.</t>
    </r>
  </si>
  <si>
    <r>
      <t>21.</t>
    </r>
    <r>
      <rPr>
        <b/>
        <sz val="9"/>
        <color theme="1"/>
        <rFont val="Times New Roman"/>
        <family val="1"/>
      </rPr>
      <t xml:space="preserve">  </t>
    </r>
    <r>
      <rPr>
        <b/>
        <sz val="9"/>
        <color theme="1"/>
        <rFont val="Arial"/>
        <family val="2"/>
      </rPr>
      <t xml:space="preserve">Intereses: </t>
    </r>
    <r>
      <rPr>
        <sz val="9"/>
        <color theme="1"/>
        <rFont val="Arial"/>
        <family val="2"/>
      </rPr>
      <t>seleccione este concepto cuando haya efectuado pagos o abonos en cuenta de rentas de créditos de cualquier naturaleza a favor de sociedades u otras entidades extranjeras sin domicilio en Colombia, personas naturales no residentes o sucesiones ilíquidas de personas naturales que no eran residentes en Colombia.</t>
    </r>
  </si>
  <si>
    <r>
      <t>22.</t>
    </r>
    <r>
      <rPr>
        <b/>
        <sz val="9"/>
        <color theme="1"/>
        <rFont val="Times New Roman"/>
        <family val="1"/>
      </rPr>
      <t xml:space="preserve">  </t>
    </r>
    <r>
      <rPr>
        <b/>
        <sz val="9"/>
        <color theme="1"/>
        <rFont val="Arial"/>
        <family val="2"/>
      </rPr>
      <t xml:space="preserve">Regalías: </t>
    </r>
    <r>
      <rPr>
        <sz val="9"/>
        <color theme="1"/>
        <rFont val="Arial"/>
        <family val="2"/>
      </rPr>
      <t>seleccione este concepto cuando haya efectuado pagos o abonos en cuenta de regalías de cualquier naturaleza a favor de sociedades u otras entidades extranjeras sin domicilio en Colombia, personas naturales no residentes o sucesiones ilíquidas de personas naturales que no eran residentes en Colombia.</t>
    </r>
  </si>
  <si>
    <r>
      <t>23.</t>
    </r>
    <r>
      <rPr>
        <b/>
        <sz val="9"/>
        <color theme="1"/>
        <rFont val="Times New Roman"/>
        <family val="1"/>
      </rPr>
      <t xml:space="preserve">  </t>
    </r>
    <r>
      <rPr>
        <b/>
        <sz val="9"/>
        <color theme="1"/>
        <rFont val="Arial"/>
        <family val="2"/>
      </rPr>
      <t xml:space="preserve">Ganancias de capital: </t>
    </r>
    <r>
      <rPr>
        <sz val="9"/>
        <color theme="1"/>
        <rFont val="Arial"/>
        <family val="2"/>
      </rPr>
      <t>seleccione este concepto cuando haya efectuado pagos o abonos en cuenta de ganancias que se obtengan en la enajenación de bienes inmuebles ubicados en Colombia a favor de sociedades u otras entidades extranjeras sin domicilio en Colombia, personas naturales no residentes o sucesiones ilíquidas de personas naturales que no eran residentes en Colombia.</t>
    </r>
  </si>
  <si>
    <r>
      <t>24.</t>
    </r>
    <r>
      <rPr>
        <b/>
        <sz val="9"/>
        <color theme="1"/>
        <rFont val="Times New Roman"/>
        <family val="1"/>
      </rPr>
      <t xml:space="preserve">  </t>
    </r>
    <r>
      <rPr>
        <b/>
        <sz val="9"/>
        <color theme="1"/>
        <rFont val="Arial"/>
        <family val="2"/>
      </rPr>
      <t xml:space="preserve">Rentas de trabajo: </t>
    </r>
    <r>
      <rPr>
        <sz val="9"/>
        <color theme="1"/>
        <rFont val="Arial"/>
        <family val="2"/>
      </rPr>
      <t>seleccione este concepto cuando haya efectuado pagos o abonos en cuenta de rentas de trabajo de cualquier naturaleza en relación con un empleo a favor de personas naturales no residentes o sucesiones ilíquidas de personas naturales que no eran residentes en Colombia.</t>
    </r>
  </si>
  <si>
    <r>
      <t>25.</t>
    </r>
    <r>
      <rPr>
        <b/>
        <sz val="9"/>
        <color theme="1"/>
        <rFont val="Times New Roman"/>
        <family val="1"/>
      </rPr>
      <t xml:space="preserve">  </t>
    </r>
    <r>
      <rPr>
        <b/>
        <sz val="9"/>
        <color theme="1"/>
        <rFont val="Arial"/>
        <family val="2"/>
      </rPr>
      <t xml:space="preserve">Honorarios de directores: </t>
    </r>
    <r>
      <rPr>
        <sz val="9"/>
        <color theme="1"/>
        <rFont val="Arial"/>
        <family val="2"/>
      </rPr>
      <t>seleccione este concepto cuando haya efectuado pagos o abonos en cuenta de honorarios de directores y otros pagos similares a favor de personas naturales no residentes o sucesiones ilíquidas de personas naturales que no eran residentes en Colombia, en su calidad de miembro de la junta directiva, o de un órgano similar.</t>
    </r>
  </si>
  <si>
    <r>
      <t>26.</t>
    </r>
    <r>
      <rPr>
        <b/>
        <sz val="9"/>
        <color theme="1"/>
        <rFont val="Times New Roman"/>
        <family val="1"/>
      </rPr>
      <t xml:space="preserve">  </t>
    </r>
    <r>
      <rPr>
        <b/>
        <sz val="9"/>
        <color theme="1"/>
        <rFont val="Arial"/>
        <family val="2"/>
      </rPr>
      <t xml:space="preserve">Artistas y deportistas: </t>
    </r>
    <r>
      <rPr>
        <sz val="9"/>
        <color theme="1"/>
        <rFont val="Arial"/>
        <family val="2"/>
      </rPr>
      <t>seleccione este concepto cuando haya efectuado pagos o abonos en cuenta de rentas que se realicen a favor de personas naturales no residentes o sucesiones ilíquidas de personas naturales que no eran residentes en Colombia en el ejercicio de sus actividades personales en calidad de artista del espectáculo, como artista de teatro, cine, radio o televisión, o como músico o como deportista.</t>
    </r>
  </si>
  <si>
    <r>
      <t>27.</t>
    </r>
    <r>
      <rPr>
        <b/>
        <sz val="9"/>
        <color theme="1"/>
        <rFont val="Times New Roman"/>
        <family val="1"/>
      </rPr>
      <t xml:space="preserve">  </t>
    </r>
    <r>
      <rPr>
        <b/>
        <sz val="9"/>
        <color theme="1"/>
        <rFont val="Arial"/>
        <family val="2"/>
      </rPr>
      <t xml:space="preserve">Pensiones: </t>
    </r>
    <r>
      <rPr>
        <sz val="9"/>
        <color theme="1"/>
        <rFont val="Arial"/>
        <family val="2"/>
      </rPr>
      <t>seleccione este concepto cuando haya efectuado pagos o abonos en cuenta de pensiones y otras remuneraciones similares de propiedad exclusiva a favor de personas naturales no residentes o sucesiones ilíquidas de personas naturales que no eran residentes en Colombia.</t>
    </r>
  </si>
  <si>
    <r>
      <t>28.</t>
    </r>
    <r>
      <rPr>
        <b/>
        <sz val="9"/>
        <color theme="1"/>
        <rFont val="Times New Roman"/>
        <family val="1"/>
      </rPr>
      <t xml:space="preserve">  </t>
    </r>
    <r>
      <rPr>
        <b/>
        <sz val="9"/>
        <color theme="1"/>
        <rFont val="Arial"/>
        <family val="2"/>
      </rPr>
      <t xml:space="preserve">Funciones públicas: </t>
    </r>
    <r>
      <rPr>
        <sz val="9"/>
        <color theme="1"/>
        <rFont val="Arial"/>
        <family val="2"/>
      </rPr>
      <t>seleccione este concepto cuando haya efectuado pagos o abonos en cuenta de rentas de trabajo y otros pagos similares efectuados por un Estado o subdivisión política o autoridad local, a favor de personas naturales no residentes o sucesiones ilíquidas de personas naturales que no eran residentes en Colombia, en razón a servicios prestados al Estado.</t>
    </r>
  </si>
  <si>
    <r>
      <t>29.</t>
    </r>
    <r>
      <rPr>
        <b/>
        <sz val="9"/>
        <color theme="1"/>
        <rFont val="Times New Roman"/>
        <family val="1"/>
      </rPr>
      <t xml:space="preserve">  </t>
    </r>
    <r>
      <rPr>
        <b/>
        <sz val="9"/>
        <color theme="1"/>
        <rFont val="Arial"/>
        <family val="2"/>
      </rPr>
      <t xml:space="preserve">Estudiantes: </t>
    </r>
    <r>
      <rPr>
        <sz val="9"/>
        <color theme="1"/>
        <rFont val="Arial"/>
        <family val="2"/>
      </rPr>
      <t>seleccione este concepto cuando haya efectuado pagos o abonos en cuenta de pagos a favor de personas naturales no residentes o sucesiones ilíquidas de personas naturales que no eran residentes en Colombia, que se reciben para cubrir su mantenimiento, educación o formación en su calidad de estudiante o aprendiz de negocios.</t>
    </r>
  </si>
  <si>
    <r>
      <t>30.</t>
    </r>
    <r>
      <rPr>
        <b/>
        <sz val="9"/>
        <color theme="1"/>
        <rFont val="Times New Roman"/>
        <family val="1"/>
      </rPr>
      <t xml:space="preserve">  </t>
    </r>
    <r>
      <rPr>
        <b/>
        <sz val="9"/>
        <color theme="1"/>
        <rFont val="Arial"/>
        <family val="2"/>
      </rPr>
      <t xml:space="preserve">Servicios: </t>
    </r>
    <r>
      <rPr>
        <sz val="9"/>
        <color theme="1"/>
        <rFont val="Arial"/>
        <family val="2"/>
      </rPr>
      <t>seleccione este concepto cuando haya efectuado pagos o abonos en cuenta por remuneración de servicios a favor de sociedades u otras entidades extranjeras sin domicilio en Colombia, personas naturales no residentes o sucesiones ilíquidas de personas naturales que no eran residentes en Colombia.</t>
    </r>
  </si>
  <si>
    <r>
      <t>31.</t>
    </r>
    <r>
      <rPr>
        <b/>
        <sz val="9"/>
        <color theme="1"/>
        <rFont val="Times New Roman"/>
        <family val="1"/>
      </rPr>
      <t xml:space="preserve">  </t>
    </r>
    <r>
      <rPr>
        <b/>
        <sz val="9"/>
        <color theme="1"/>
        <rFont val="Arial"/>
        <family val="2"/>
      </rPr>
      <t xml:space="preserve">Servicios técnicos, de asistencia técnica y consultoría: </t>
    </r>
    <r>
      <rPr>
        <sz val="9"/>
        <color theme="1"/>
        <rFont val="Arial"/>
        <family val="2"/>
      </rPr>
      <t>seleccione este concepto cuando haya efectuado pagos o abonos en cuenta por remuneración de servicios técnicos, asistencia técnica y consultoría a favor de sociedades u otras entidades extranjeras sin domicilio en Colombia, personas naturales no residentes o sucesiones ilíquidas de personas naturales que no eran residentes en Colombia.</t>
    </r>
  </si>
  <si>
    <r>
      <t>32.</t>
    </r>
    <r>
      <rPr>
        <b/>
        <sz val="9"/>
        <color theme="1"/>
        <rFont val="Times New Roman"/>
        <family val="1"/>
      </rPr>
      <t xml:space="preserve">  </t>
    </r>
    <r>
      <rPr>
        <b/>
        <sz val="9"/>
        <color theme="1"/>
        <rFont val="Arial"/>
        <family val="2"/>
      </rPr>
      <t xml:space="preserve">Venta y/o servicios por Presencia Económica Significativa - PES: </t>
    </r>
    <r>
      <rPr>
        <sz val="9"/>
        <color theme="1"/>
        <rFont val="Arial"/>
        <family val="2"/>
      </rPr>
      <t>seleccione este concepto cuando haya efectuado pagos o abonos en cuenta por concepto de la venta de bienes y/o prestación de servicios, realizada por personas no residentes o entidades no domiciliadas en el país con presencia económica significativa en Colombia, a favor de clientes y/o usuarios ubicados en el territorio nacional. De conformidad con lo estipulado en el artículo 20-3 del E.T.</t>
    </r>
  </si>
  <si>
    <r>
      <t>33.</t>
    </r>
    <r>
      <rPr>
        <b/>
        <sz val="9"/>
        <color theme="1"/>
        <rFont val="Times New Roman"/>
        <family val="1"/>
      </rPr>
      <t xml:space="preserve">  </t>
    </r>
    <r>
      <rPr>
        <b/>
        <sz val="9"/>
        <color theme="1"/>
        <rFont val="Arial"/>
        <family val="2"/>
      </rPr>
      <t xml:space="preserve">Otras rentas: </t>
    </r>
    <r>
      <rPr>
        <sz val="9"/>
        <color theme="1"/>
        <rFont val="Arial"/>
        <family val="2"/>
      </rPr>
      <t>seleccione este concepto cuando haya efectuado pagos o abonos en cuenta de rentas que sean de propiedad efectiva, no mencionadas previamente a favor de sociedades u otras entidades extranjeras sin domicilio en Colombia, personas naturales no residentes o sucesiones ilíquidas de personas naturales que no eran residentes en Colombia.</t>
    </r>
  </si>
  <si>
    <r>
      <t>148.</t>
    </r>
    <r>
      <rPr>
        <b/>
        <sz val="9"/>
        <color theme="1"/>
        <rFont val="Times New Roman"/>
        <family val="1"/>
      </rPr>
      <t xml:space="preserve">  </t>
    </r>
    <r>
      <rPr>
        <b/>
        <sz val="9"/>
        <color theme="1"/>
        <rFont val="Arial"/>
        <family val="2"/>
      </rPr>
      <t>Pagos al exterior países sin convenio persona jurídica: cuando en la casilla 141 se selecciona “SIN CONVENIO” y en la casilla 143 se selecciona la opción “Persona jurídica”, el SI de Diligenciamiento realiza la sumatoria de los valores registrados en la casilla 145 (Pagos o abonos en cuenta) que correspondan a las selecciones anteriormente mencionadas.</t>
    </r>
  </si>
  <si>
    <r>
      <t>149.</t>
    </r>
    <r>
      <rPr>
        <b/>
        <sz val="9"/>
        <color theme="1"/>
        <rFont val="Times New Roman"/>
        <family val="1"/>
      </rPr>
      <t xml:space="preserve">  </t>
    </r>
    <r>
      <rPr>
        <b/>
        <sz val="9"/>
        <color theme="1"/>
        <rFont val="Arial"/>
        <family val="2"/>
      </rPr>
      <t xml:space="preserve">Pagos al exterior países sin convenio persona natural: </t>
    </r>
    <r>
      <rPr>
        <sz val="9"/>
        <color theme="1"/>
        <rFont val="Arial"/>
        <family val="2"/>
      </rPr>
      <t>cuando en la casilla 141 se selecciona “SIN CONVENIO” y en la casilla 143 se selecciona la opción “Persona natural”, el SI de Diligenciamiento realiza la sumatoria de los valores registrados en la casilla 145 (Pagos o abonos en cuenta) que correspondan a las selecciones anteriormente mencionadas.</t>
    </r>
  </si>
  <si>
    <r>
      <t>150.</t>
    </r>
    <r>
      <rPr>
        <b/>
        <sz val="9"/>
        <color theme="1"/>
        <rFont val="Times New Roman"/>
        <family val="1"/>
      </rPr>
      <t xml:space="preserve">  </t>
    </r>
    <r>
      <rPr>
        <b/>
        <sz val="9"/>
        <color theme="1"/>
        <rFont val="Arial"/>
        <family val="2"/>
      </rPr>
      <t xml:space="preserve">Retenciones sobre pagos al exterior países sin convenio persona jurídica: </t>
    </r>
    <r>
      <rPr>
        <sz val="9"/>
        <color theme="1"/>
        <rFont val="Arial"/>
        <family val="2"/>
      </rPr>
      <t>cuando en la casilla 141 se selecciona “SIN CONVENIO” y en la casilla 143 se selecciona la opción “Persona jurídica”, el SI de Diligenciamiento realiza la sumatoria de los valores registrados en la casilla 147 (Valor retención) que correspondan a las selecciones anteriormente mencionadas.</t>
    </r>
  </si>
  <si>
    <r>
      <t>151.</t>
    </r>
    <r>
      <rPr>
        <b/>
        <sz val="9"/>
        <color theme="1"/>
        <rFont val="Times New Roman"/>
        <family val="1"/>
      </rPr>
      <t xml:space="preserve">  </t>
    </r>
    <r>
      <rPr>
        <b/>
        <sz val="9"/>
        <color theme="1"/>
        <rFont val="Arial"/>
        <family val="2"/>
      </rPr>
      <t xml:space="preserve">Retenciones sobre pagos al exterior países sin convenio persona natural: </t>
    </r>
    <r>
      <rPr>
        <sz val="9"/>
        <color theme="1"/>
        <rFont val="Arial"/>
        <family val="2"/>
      </rPr>
      <t>cuando en la casilla 141 se selecciona “SIN CONVENIO” y en la casilla 143 se selecciona la opción “Persona natural”, el SI de Diligenciamiento realiza la sumatoria de los valores registrados en la casilla 147 (Valor retención) que correspondan a las selecciones anteriormente mencionadas.</t>
    </r>
  </si>
  <si>
    <r>
      <t>152.</t>
    </r>
    <r>
      <rPr>
        <b/>
        <sz val="9"/>
        <color theme="1"/>
        <rFont val="Times New Roman"/>
        <family val="1"/>
      </rPr>
      <t xml:space="preserve">  </t>
    </r>
    <r>
      <rPr>
        <b/>
        <sz val="9"/>
        <color theme="1"/>
        <rFont val="Arial"/>
        <family val="2"/>
      </rPr>
      <t xml:space="preserve">Pagos al exterior países con convenio persona jurídica: </t>
    </r>
    <r>
      <rPr>
        <sz val="9"/>
        <color theme="1"/>
        <rFont val="Arial"/>
        <family val="2"/>
      </rPr>
      <t>cuando en la casilla 141 se selecciona “CON CONVENIO” y en la casilla 143 se selecciona la opción “Persona jurídica”, el SI de Diligenciamiento realiza la sumatoria de los valores registrados en la casilla 145 (Pagos o abonos en cuenta) que correspondan a las selecciones anteriormente mencionadas.</t>
    </r>
  </si>
  <si>
    <r>
      <t>153.</t>
    </r>
    <r>
      <rPr>
        <b/>
        <sz val="9"/>
        <color theme="1"/>
        <rFont val="Times New Roman"/>
        <family val="1"/>
      </rPr>
      <t xml:space="preserve">  </t>
    </r>
    <r>
      <rPr>
        <b/>
        <sz val="9"/>
        <color theme="1"/>
        <rFont val="Arial"/>
        <family val="2"/>
      </rPr>
      <t xml:space="preserve">Pagos al exterior países con convenio persona natural: </t>
    </r>
    <r>
      <rPr>
        <sz val="9"/>
        <color theme="1"/>
        <rFont val="Arial"/>
        <family val="2"/>
      </rPr>
      <t>cuando en la casilla 141 se selecciona “CON CONVENIO” y en la casilla 143 se selecciona la opción “Persona natural”, el SI de Diligenciamiento realiza la sumatoria de los valores registrados en la casilla 145 (Pagos o abonos en cuenta) que correspondan a las selecciones anteriormente mencionadas.</t>
    </r>
  </si>
  <si>
    <r>
      <t>154.</t>
    </r>
    <r>
      <rPr>
        <b/>
        <sz val="9"/>
        <color theme="1"/>
        <rFont val="Times New Roman"/>
        <family val="1"/>
      </rPr>
      <t xml:space="preserve">  </t>
    </r>
    <r>
      <rPr>
        <b/>
        <sz val="9"/>
        <color theme="1"/>
        <rFont val="Arial"/>
        <family val="2"/>
      </rPr>
      <t xml:space="preserve">Retenciones sobre pagos al exterior países con convenio persona jurídica: </t>
    </r>
    <r>
      <rPr>
        <sz val="9"/>
        <color theme="1"/>
        <rFont val="Arial"/>
        <family val="2"/>
      </rPr>
      <t>cuando en la casilla 141 se selecciona “CON CONVENIO” y en la casilla 143 se selecciona la opción “Persona jurídica”, el SI de Diligenciamiento realiza la sumatoria de los valores registrados en la casilla 147 (Valor retención) que correspondan a las selecciones anteriormente mencionadas.</t>
    </r>
  </si>
  <si>
    <r>
      <t>155.</t>
    </r>
    <r>
      <rPr>
        <b/>
        <sz val="9"/>
        <color theme="1"/>
        <rFont val="Times New Roman"/>
        <family val="1"/>
      </rPr>
      <t xml:space="preserve">  </t>
    </r>
    <r>
      <rPr>
        <b/>
        <sz val="9"/>
        <color theme="1"/>
        <rFont val="Arial"/>
        <family val="2"/>
      </rPr>
      <t xml:space="preserve">Retenciones sobre pagos al exterior países con convenio persona natural: </t>
    </r>
    <r>
      <rPr>
        <sz val="9"/>
        <color theme="1"/>
        <rFont val="Arial"/>
        <family val="2"/>
      </rPr>
      <t>cuando en la casilla 141 se selecciona “CON CONVENIO” y en la casilla 143 se selecciona la opción “Persona natural”, el SI de Diligenciamiento realiza la sumatoria de los valores registrados en la casilla 147 (Valor retención) que correspondan a las selecciones anteriormente mencionadas.</t>
    </r>
  </si>
  <si>
    <t>Persona juridica muebles</t>
  </si>
  <si>
    <t>Persona juridica inmuebles</t>
  </si>
  <si>
    <t>persona natural inmuebles</t>
  </si>
  <si>
    <t>persona natural muebles</t>
  </si>
  <si>
    <t xml:space="preserve">Arrendamientos persona natural </t>
  </si>
  <si>
    <t>Arrendamientos persona juridica</t>
  </si>
  <si>
    <t>Personas naturales (no declarantes)</t>
  </si>
  <si>
    <t>Personas naturales ( declarantes)</t>
  </si>
  <si>
    <t>Personas juridicas</t>
  </si>
  <si>
    <t>Dividendos personas naturales</t>
  </si>
  <si>
    <t>Personas naturales</t>
  </si>
  <si>
    <t>Dividendos personas juridicas</t>
  </si>
  <si>
    <t>Persona naturales</t>
  </si>
  <si>
    <t>persona naturales declarantes</t>
  </si>
  <si>
    <t>Persona juridicas</t>
  </si>
  <si>
    <t>Compras personas naturales</t>
  </si>
  <si>
    <t>Compra de bienes y productos Agrícolas o Pecuarios sin procesamiento industrial</t>
  </si>
  <si>
    <t>Compra de Café Pergamino o cereza</t>
  </si>
  <si>
    <t xml:space="preserve">	
Compra de Combustibles derivados del petróleo,</t>
  </si>
  <si>
    <t>Adquisición de vehículos.</t>
  </si>
  <si>
    <t>Compra de oro por las sociedades de comercialización internacional.</t>
  </si>
  <si>
    <t>Adquisición de Bienes raíces para vivienda de habitación por las primeras 20.000 UVT.</t>
  </si>
  <si>
    <t>Adquisición de Bienes raíces para vivienda de habitación sobre el exceso de las primeras 20.000 UVT</t>
  </si>
  <si>
    <t>Adquisición de Bienes raíces uso diferente a vivienda de habitación.</t>
  </si>
  <si>
    <t>persona natural Contratos de construcción, urbanización y en general confección de obra material de bien inmueble.</t>
  </si>
  <si>
    <t>persona juridica Contratos de construcción, urbanización y en general confección de obra material de bien inmueble.</t>
  </si>
  <si>
    <t>Compras personas juridicas</t>
  </si>
  <si>
    <t>Personas naturales declarantes</t>
  </si>
  <si>
    <t xml:space="preserve">otros pagos personas naturales </t>
  </si>
  <si>
    <t xml:space="preserve">27. Autorretenedores Persons Jurídicas exonerados de aportes (art. 114 E.T.)                                               </t>
  </si>
  <si>
    <t>hidrocarburos, carbon y demas productos mineros</t>
  </si>
  <si>
    <t>Pagos al exterior</t>
  </si>
  <si>
    <t>Exportacion de hidrocarburos, carbon y demas productos mineros</t>
  </si>
  <si>
    <t>A titulo de iva</t>
  </si>
  <si>
    <t>139. No. Indentificación signatario</t>
  </si>
  <si>
    <t>140. DV</t>
  </si>
  <si>
    <t xml:space="preserve">AUTORRETENCION  Exportacion de Hidrocarburos, carbon y demas </t>
  </si>
  <si>
    <t>Otros Personas juridicas</t>
  </si>
  <si>
    <t xml:space="preserve">Total servicios persona natural </t>
  </si>
  <si>
    <t>Fecha</t>
  </si>
  <si>
    <t>Tercero</t>
  </si>
  <si>
    <t>Valor</t>
  </si>
  <si>
    <t>%</t>
  </si>
  <si>
    <t>Base</t>
  </si>
  <si>
    <t>23652501 SERVICIOS GENERALES NO DECLARANTES 6%</t>
  </si>
  <si>
    <t>23652502 SERVICIOS GENERALES DECLARANTES 4%</t>
  </si>
  <si>
    <t>23652503 SERVICIOS TRANSPORTE DE CARGA 1%</t>
  </si>
  <si>
    <t>23652513 SERVICIOS DE LICENCIAMIENTO O DERECHOS DE USO DE SOFTWARE 3,5%</t>
  </si>
  <si>
    <t>23652514 SERVICIOS INTEGRALES DE SALUD PRESTADOS POR IPS 2%</t>
  </si>
  <si>
    <t>23653006 ARRENDAMIENTOS BIENES INMUEBLES 3,5% SB</t>
  </si>
  <si>
    <t>23654001 RETENCION POR COMPRAS (DECLARANTES) 2.5%</t>
  </si>
  <si>
    <t>23671505 A REGIMEN SIMPLE</t>
  </si>
  <si>
    <t>CODIGO</t>
  </si>
  <si>
    <t>NOMBRE CUENTA</t>
  </si>
  <si>
    <t>TERCERO</t>
  </si>
  <si>
    <t>SALDO INICIAL</t>
  </si>
  <si>
    <t>DEBITOS</t>
  </si>
  <si>
    <t>CREDITOS</t>
  </si>
  <si>
    <t>SALDO FINAL</t>
  </si>
  <si>
    <t>PASIVO</t>
  </si>
  <si>
    <t>CUENTAS POR PAGAR</t>
  </si>
  <si>
    <t>RETENCION EN LA FUENTE</t>
  </si>
  <si>
    <t>SALARIOS Y PAGOS LABORALES</t>
  </si>
  <si>
    <t>23650505</t>
  </si>
  <si>
    <t>HONORARIOS</t>
  </si>
  <si>
    <t>HONORARIOS NO DECLARANTES 10%</t>
  </si>
  <si>
    <t>SERVICIOS</t>
  </si>
  <si>
    <t>23652501</t>
  </si>
  <si>
    <t>SERVICIOS GENERALES NO DECLARANTES 6%</t>
  </si>
  <si>
    <t>23652502</t>
  </si>
  <si>
    <t>SERVICIOS GENERALES DECLARANTES 4%</t>
  </si>
  <si>
    <t>23652503</t>
  </si>
  <si>
    <t>SERVICIOS TRANSPORTE DE CARGA 1%</t>
  </si>
  <si>
    <t>23652505</t>
  </si>
  <si>
    <t>SERVICIOS DE VIGILANCIA Y ASEO 2%</t>
  </si>
  <si>
    <t>23652506</t>
  </si>
  <si>
    <t>SERVICIO HOTELES Y RESTAURANTES 3.5%</t>
  </si>
  <si>
    <t>23652507</t>
  </si>
  <si>
    <t>SERVICIO DE TRANSPORTE PASAJEROS AEREO Y MARITIMO</t>
  </si>
  <si>
    <t>SERVICIOS DE LICENCIAMIENTO O DERECHOS DE USO DE SOFTWARE 3,5%</t>
  </si>
  <si>
    <t>SERVICIOS INTEGRALES DE SALUD PRESTADOS POR IPS 2%</t>
  </si>
  <si>
    <t>ARRENDAMIENTOS</t>
  </si>
  <si>
    <t>23653001</t>
  </si>
  <si>
    <t>ARRENDAMIENTO BIENES MUEBLES 4%</t>
  </si>
  <si>
    <t>23653002</t>
  </si>
  <si>
    <t>ARRENDAMIENTO BIENES INMUEBLES 3,5%</t>
  </si>
  <si>
    <t>ARRENDAMIENTOS BIENES INMUEBLES 3,5% SB</t>
  </si>
  <si>
    <t>COMPRAS</t>
  </si>
  <si>
    <t>23654001</t>
  </si>
  <si>
    <t>RETENCION POR COMPRAS (DECLARANTES) 2.5%</t>
  </si>
  <si>
    <t>23654003</t>
  </si>
  <si>
    <t>COMPRA DE COMBUSTIBLES Y DERIVADOS DEL PETROLEO 0,1%</t>
  </si>
  <si>
    <t>RETENCION POR COMPRAS (NO DECLARANTES) 3.5%</t>
  </si>
  <si>
    <t>23654006</t>
  </si>
  <si>
    <t>COMPRA PROD AGRICOLAS O PECUARIOS SIN PROC INDUSTRIAL (1.5%)</t>
  </si>
  <si>
    <t>AUTORRETENCIONES</t>
  </si>
  <si>
    <t>23657502</t>
  </si>
  <si>
    <t>AUTORRETENCION A TITULO DE RENTA</t>
  </si>
  <si>
    <t>DECLARACIONES POR PAGAR</t>
  </si>
  <si>
    <t>IMPUESTO A LAS VENTAS RETENIDO</t>
  </si>
  <si>
    <t>A REGIMEN SIMPLE</t>
  </si>
  <si>
    <t>INGRESOS</t>
  </si>
  <si>
    <t>OPERACIONALES</t>
  </si>
  <si>
    <t>INDUSTRIAS MANUFACTURERAS</t>
  </si>
  <si>
    <t>ELABORACION DE PRODUCTOS LACTEOS</t>
  </si>
  <si>
    <t>DEVOLUCIONES, REBAJAS Y DESCUENTOS EN VENTAS (DB)</t>
  </si>
  <si>
    <t>DEV ORDEN DE COMPRA CERRADA</t>
  </si>
  <si>
    <t>DEV ORDEN DE COMPRA CERRADA PRODUCTOS EXCLUIDOS</t>
  </si>
  <si>
    <t>NOTA CREDITO POR ANULACION DE FACTURA</t>
  </si>
  <si>
    <t>ANULACIONFACTURA PRODUCTOS EXCLUIDOS</t>
  </si>
  <si>
    <t>DEV POR FECHA DE VENCIMIENTO</t>
  </si>
  <si>
    <t>NOTA CREDITO POR VENCIMIENTO PRODUCTO EXCLUIDO</t>
  </si>
  <si>
    <t>NOTA CREDITO POR AVERIA</t>
  </si>
  <si>
    <t>POR AVERIA PRODUCTO EXCLUIDO</t>
  </si>
  <si>
    <t>NOTA CREDITO POR CALIDAD</t>
  </si>
  <si>
    <t>NOTA CREDITO POR CALIDAD EXCLUIDA</t>
  </si>
  <si>
    <t>DEV POR FALTANTE EN PEDIDO</t>
  </si>
  <si>
    <t>FALTANTE DE PEDIDO EXLUIDO</t>
  </si>
  <si>
    <t>DEV PRODUCTO TROCADO</t>
  </si>
  <si>
    <t>DEV PRODUCTO TROCADO EXCLUIDO</t>
  </si>
  <si>
    <t>DEV PRODUCTO NO PEDIDO</t>
  </si>
  <si>
    <t>DEV PRODUCTO NO PEDIDO EXCLUIDO</t>
  </si>
  <si>
    <t>NC DEVOLUCION PUNTO DE VENTA</t>
  </si>
  <si>
    <t>DEV PUNTO DE VENTA EXLUIDO</t>
  </si>
  <si>
    <t>DEVOLUCIONES PAGINA WEB</t>
  </si>
  <si>
    <t>DEVOLUCIONES PAGINA WEB EXCLUIDO</t>
  </si>
  <si>
    <t>DEVOLCUCION POR GESTION LOGISTICA</t>
  </si>
  <si>
    <t>ANULACION POR GESTION LOGISTICA</t>
  </si>
  <si>
    <t>ANULACION GESTION LOGISTICA EXCLUIDO</t>
  </si>
  <si>
    <t>DEV PUNTO DE VENTA</t>
  </si>
  <si>
    <t>DEVOLUCIONES PUNTO DE VENTA</t>
  </si>
  <si>
    <t>DEVOLUCIONES PUNTO DE VENTA EXCLUIDO</t>
  </si>
  <si>
    <t>Nota credito por averia post venta</t>
  </si>
  <si>
    <t>Nota credito por degustacion</t>
  </si>
  <si>
    <t>Nota credito por calidad post venta</t>
  </si>
  <si>
    <t>Nota credito oc cerrada comercial</t>
  </si>
  <si>
    <t>Nota credito por faltantes en planta</t>
  </si>
  <si>
    <t>Nota credito por faltantes en planta excluidos</t>
  </si>
  <si>
    <t>INGRESOS EXCLUIDOS</t>
  </si>
  <si>
    <t>VENTA DE LECHE</t>
  </si>
  <si>
    <t>EXCLUIDOS POR DESTINACION</t>
  </si>
  <si>
    <t>VENTA DE PRODUCTOS LACTEOS EXCLUIDOS</t>
  </si>
  <si>
    <t>INGRESOS NO GRAVADOS</t>
  </si>
  <si>
    <t>ENVIOS - DOMICILIOS- TRANSPORTE</t>
  </si>
  <si>
    <t>NO OPERACIONALES</t>
  </si>
  <si>
    <t>FINANCIEROS</t>
  </si>
  <si>
    <t>INTERESES</t>
  </si>
  <si>
    <t>DESCUENTOS COMERCIALES CONDICIONADOS</t>
  </si>
  <si>
    <t>RECUPERACIONES</t>
  </si>
  <si>
    <t>GASTOS BANCARIOS</t>
  </si>
  <si>
    <t>REINTEGRO DE OTROS COSTOS Y GASTOS</t>
  </si>
  <si>
    <t>DIVERSOS</t>
  </si>
  <si>
    <t>APROVECHAMIENTOS</t>
  </si>
  <si>
    <t>AJUSTE AL PESO</t>
  </si>
  <si>
    <t>Persona Juridica</t>
  </si>
  <si>
    <t>Persona natural</t>
  </si>
  <si>
    <t>base</t>
  </si>
  <si>
    <t>Retencion</t>
  </si>
  <si>
    <t>totales</t>
  </si>
  <si>
    <t>Rte fte</t>
  </si>
  <si>
    <t>menos retenciones indebidas</t>
  </si>
  <si>
    <t>total retenciones</t>
  </si>
  <si>
    <t>autorenta</t>
  </si>
  <si>
    <t>Autorenta</t>
  </si>
  <si>
    <t>Cuenta</t>
  </si>
  <si>
    <t>descripcion</t>
  </si>
  <si>
    <t>debito</t>
  </si>
  <si>
    <t>credito</t>
  </si>
  <si>
    <t>saldo</t>
  </si>
  <si>
    <t>Registrado</t>
  </si>
  <si>
    <t>pend registrar</t>
  </si>
  <si>
    <t>Servicios de licenciamiento</t>
  </si>
  <si>
    <t>a responsalbes de iva</t>
  </si>
  <si>
    <t>total a pagar</t>
  </si>
  <si>
    <t xml:space="preserve">Total a pagar en retenciones </t>
  </si>
  <si>
    <t>Formulario</t>
  </si>
  <si>
    <t>RETENCIONES</t>
  </si>
  <si>
    <t>Nota</t>
  </si>
  <si>
    <t>Cheque</t>
  </si>
  <si>
    <t>Doc Num</t>
  </si>
  <si>
    <t>Debitos</t>
  </si>
  <si>
    <t>23651501 HONORARIOS NO DECLARANTES 10%</t>
  </si>
  <si>
    <t>NOTA CREDITO FACTURA No FCS 11291</t>
  </si>
  <si>
    <t>DEVOLUCION FACTURA No FC 6179</t>
  </si>
  <si>
    <t>DEVOLUCION FACTURA No FC 6207</t>
  </si>
  <si>
    <t>DEVOLUCION FACTURA No FC 6253</t>
  </si>
  <si>
    <t>DEVOLUCION FACTURA No FC 6153</t>
  </si>
  <si>
    <t>23654005 RETENCION POR COMPRAS (NO DECLARANTES) 3.5%</t>
  </si>
  <si>
    <t>NOTA CREDITO FACTURA No FCS 11300</t>
  </si>
  <si>
    <t>TipoPersona</t>
  </si>
  <si>
    <t>CuentaContable</t>
  </si>
  <si>
    <t>Renglon</t>
  </si>
  <si>
    <t>Documento</t>
  </si>
  <si>
    <t>Vr Devol</t>
  </si>
  <si>
    <t>Pago o Abono</t>
  </si>
  <si>
    <t>Persona Jurídica</t>
  </si>
  <si>
    <t>Total 23652502</t>
  </si>
  <si>
    <t>Total 23652503</t>
  </si>
  <si>
    <t>Total 23652505</t>
  </si>
  <si>
    <t>Total 23652507</t>
  </si>
  <si>
    <t>Persona Natural</t>
  </si>
  <si>
    <t>Total 23652501</t>
  </si>
  <si>
    <t>Total 23652506</t>
  </si>
  <si>
    <t>Total 23653001</t>
  </si>
  <si>
    <t>Total 23653002</t>
  </si>
  <si>
    <t>Total 23654001</t>
  </si>
  <si>
    <t>Total 23654003</t>
  </si>
  <si>
    <t>Total 23654006</t>
  </si>
  <si>
    <t>Total 23657502</t>
  </si>
  <si>
    <t>VENTAS POR SERVICIOS</t>
  </si>
  <si>
    <t>SERVICIOS DE MAQUILA</t>
  </si>
  <si>
    <t>Nota Credito Fecha Corta</t>
  </si>
  <si>
    <t>Nota credirto fecha corta</t>
  </si>
  <si>
    <t>valor</t>
  </si>
  <si>
    <t>retenciones devueltas</t>
  </si>
  <si>
    <t>retenciones</t>
  </si>
  <si>
    <t>ENERO</t>
  </si>
  <si>
    <t>FEBRERO</t>
  </si>
  <si>
    <t>MARZO</t>
  </si>
  <si>
    <t>ABRIL</t>
  </si>
  <si>
    <t>MAYO</t>
  </si>
  <si>
    <t>JUNIO</t>
  </si>
  <si>
    <t>JULIO</t>
  </si>
  <si>
    <t>AGOSTO</t>
  </si>
  <si>
    <t>SEPTIEMBRE</t>
  </si>
  <si>
    <t>OCTUBRE</t>
  </si>
  <si>
    <t>NOVIEMBRE</t>
  </si>
  <si>
    <t>DICIEMBRE</t>
  </si>
  <si>
    <t>TOTAL</t>
  </si>
  <si>
    <t>PENDIENTE PRESENTAR</t>
  </si>
  <si>
    <t>codigo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</si>
</sst>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_ ;_ * \-#,##0_ ;_ * &quot;-&quot;_ ;_ @_ "/>
    <numFmt numFmtId="165" formatCode="0_ ;\-0\ "/>
    <numFmt numFmtId="166" formatCode="0.0%"/>
    <numFmt numFmtId="167" formatCode="_ * #,##0.00_ ;_ * \-#,##0.00_ ;_ * &quot;-&quot;??_ ;_ @_ "/>
    <numFmt numFmtId="168" formatCode="_ * #,##0_ ;_ * \-#,##0_ ;_ * &quot;-&quot;??_ ;_ @_ "/>
    <numFmt numFmtId="169" formatCode="_-* #,##0_-;\-* #,##0_-;_-* &quot;-&quot;??_-;_-@_-"/>
  </numFmts>
  <fonts count="4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0"/>
      <name val="Arial"/>
      <family val="2"/>
    </font>
    <font>
      <b/>
      <sz val="11"/>
      <name val="Arial"/>
      <family val="2"/>
    </font>
    <font>
      <sz val="11"/>
      <name val="Arial"/>
      <family val="2"/>
    </font>
    <font>
      <sz val="11"/>
      <color indexed="18"/>
      <name val="Arial"/>
      <family val="2"/>
    </font>
    <font>
      <u/>
      <sz val="10"/>
      <color indexed="12"/>
      <name val="Arial"/>
      <family val="2"/>
    </font>
    <font>
      <u/>
      <sz val="12"/>
      <color indexed="12"/>
      <name val="Arial"/>
      <family val="2"/>
    </font>
    <font>
      <b/>
      <sz val="16"/>
      <name val="Arial"/>
      <family val="2"/>
    </font>
    <font>
      <b/>
      <sz val="11"/>
      <color indexed="21"/>
      <name val="Arial"/>
      <family val="2"/>
    </font>
    <font>
      <b/>
      <sz val="11"/>
      <color theme="0" tint="-0.499984740745262"/>
      <name val="Arial"/>
      <family val="2"/>
    </font>
    <font>
      <sz val="11"/>
      <color indexed="9"/>
      <name val="Arial"/>
      <family val="2"/>
    </font>
    <font>
      <b/>
      <sz val="11"/>
      <color indexed="8"/>
      <name val="Arial"/>
      <family val="2"/>
    </font>
    <font>
      <sz val="11"/>
      <color indexed="8"/>
      <name val="Arial"/>
      <family val="2"/>
    </font>
    <font>
      <b/>
      <sz val="11"/>
      <color theme="1"/>
      <name val="Arial"/>
      <family val="2"/>
    </font>
    <font>
      <sz val="12"/>
      <name val="Arial"/>
      <family val="2"/>
    </font>
    <font>
      <b/>
      <sz val="12"/>
      <name val="Arial"/>
      <family val="2"/>
    </font>
    <font>
      <sz val="12"/>
      <color theme="1"/>
      <name val="Arial"/>
      <family val="2"/>
    </font>
    <font>
      <b/>
      <sz val="12"/>
      <color theme="1"/>
      <name val="Arial"/>
      <family val="2"/>
    </font>
    <font>
      <b/>
      <sz val="16"/>
      <color theme="1"/>
      <name val="Arial"/>
      <family val="2"/>
    </font>
    <font>
      <sz val="11"/>
      <color theme="6" tint="-0.499984740745262"/>
      <name val="Arial"/>
      <family val="2"/>
    </font>
    <font>
      <sz val="11"/>
      <color theme="0"/>
      <name val="Arial"/>
      <family val="2"/>
    </font>
    <font>
      <sz val="11"/>
      <color theme="1"/>
      <name val="Arial"/>
      <family val="2"/>
    </font>
    <font>
      <sz val="6.5"/>
      <color rgb="FF58595B"/>
      <name val="Arial"/>
      <family val="2"/>
    </font>
    <font>
      <b/>
      <sz val="6.5"/>
      <color rgb="FF58595B"/>
      <name val="Arial"/>
      <family val="2"/>
    </font>
    <font>
      <b/>
      <sz val="9"/>
      <color theme="1"/>
      <name val="Arial"/>
      <family val="2"/>
    </font>
    <font>
      <sz val="9"/>
      <color theme="1"/>
      <name val="Aptos Narrow"/>
      <family val="2"/>
      <scheme val="minor"/>
    </font>
    <font>
      <sz val="9"/>
      <color theme="1"/>
      <name val="Arial"/>
      <family val="2"/>
    </font>
    <font>
      <sz val="9"/>
      <color theme="1"/>
      <name val="Times New Roman"/>
      <family val="1"/>
    </font>
    <font>
      <b/>
      <sz val="9"/>
      <color theme="1"/>
      <name val="Times New Roman"/>
      <family val="1"/>
    </font>
    <font>
      <sz val="11"/>
      <color rgb="FF444444"/>
      <name val="Arial"/>
      <family val="2"/>
    </font>
    <font>
      <sz val="22"/>
      <name val="Arial"/>
      <family val="2"/>
    </font>
    <font>
      <sz val="18"/>
      <color theme="1"/>
      <name val="Aptos Narrow"/>
      <family val="2"/>
      <scheme val="minor"/>
    </font>
    <font>
      <sz val="11"/>
      <color indexed="8"/>
      <name val="Calibri"/>
      <family val="2"/>
    </font>
    <font>
      <b/>
      <sz val="11"/>
      <color indexed="18"/>
      <name val="Calibri"/>
      <family val="2"/>
    </font>
    <font>
      <b/>
      <sz val="11"/>
      <color indexed="8"/>
      <name val="Calibri"/>
      <family val="2"/>
    </font>
    <font>
      <b/>
      <sz val="13"/>
      <color indexed="8"/>
      <name val="Calibri"/>
      <family val="2"/>
    </font>
    <font>
      <b/>
      <sz val="12"/>
      <color indexed="8"/>
      <name val="Calibri"/>
      <family val="2"/>
    </font>
    <font>
      <b/>
      <sz val="10"/>
      <color indexed="8"/>
      <name val="Calibri"/>
      <family val="2"/>
    </font>
    <font>
      <sz val="10"/>
      <color indexed="8"/>
      <name val="Calibri"/>
      <family val="2"/>
    </font>
    <font>
      <b/>
      <sz val="11"/>
      <color indexed="12"/>
      <name val="Calibri"/>
      <family val="2"/>
    </font>
    <font>
      <sz val="16"/>
      <color indexed="8"/>
      <name val="Arial"/>
      <family val="2"/>
    </font>
    <font>
      <sz val="18"/>
      <color indexed="8"/>
      <name val="Arial"/>
      <family val="2"/>
    </font>
    <font>
      <sz val="8"/>
      <name val="Aptos Narrow"/>
      <family val="2"/>
      <scheme val="minor"/>
    </font>
  </fonts>
  <fills count="13">
    <fill>
      <patternFill patternType="none"/>
    </fill>
    <fill>
      <patternFill patternType="gray125"/>
    </fill>
    <fill>
      <patternFill patternType="solid">
        <fgColor indexed="18"/>
        <bgColor indexed="9"/>
      </patternFill>
    </fill>
    <fill>
      <patternFill patternType="solid">
        <fgColor indexed="9"/>
        <bgColor indexed="9"/>
      </patternFill>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rgb="FF002060"/>
        <bgColor indexed="64"/>
      </patternFill>
    </fill>
    <fill>
      <patternFill patternType="solid">
        <fgColor theme="3" tint="0.749992370372631"/>
        <bgColor indexed="9"/>
      </patternFill>
    </fill>
    <fill>
      <patternFill patternType="solid">
        <fgColor theme="3" tint="0.7499923703726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s>
  <borders count="91">
    <border>
      <left/>
      <right/>
      <top/>
      <bottom/>
      <diagonal/>
    </border>
    <border>
      <left style="thick">
        <color rgb="FF188315"/>
      </left>
      <right/>
      <top/>
      <bottom/>
      <diagonal/>
    </border>
    <border>
      <left/>
      <right style="thick">
        <color rgb="FF188315"/>
      </right>
      <top/>
      <bottom/>
      <diagonal/>
    </border>
    <border>
      <left/>
      <right/>
      <top/>
      <bottom style="medium">
        <color rgb="FF008A3E"/>
      </bottom>
      <diagonal/>
    </border>
    <border>
      <left/>
      <right style="medium">
        <color indexed="64"/>
      </right>
      <top/>
      <bottom/>
      <diagonal/>
    </border>
    <border>
      <left style="medium">
        <color indexed="64"/>
      </left>
      <right/>
      <top/>
      <bottom/>
      <diagonal/>
    </border>
    <border>
      <left/>
      <right style="thin">
        <color rgb="FF008000"/>
      </right>
      <top/>
      <bottom/>
      <diagonal/>
    </border>
    <border>
      <left style="thin">
        <color rgb="FF008000"/>
      </left>
      <right/>
      <top/>
      <bottom/>
      <diagonal/>
    </border>
    <border>
      <left style="thin">
        <color rgb="FF008000"/>
      </left>
      <right style="thin">
        <color rgb="FF008000"/>
      </right>
      <top/>
      <bottom style="thin">
        <color rgb="FF008000"/>
      </bottom>
      <diagonal/>
    </border>
    <border>
      <left style="thin">
        <color rgb="FF008000"/>
      </left>
      <right/>
      <top/>
      <bottom style="thin">
        <color rgb="FF008000"/>
      </bottom>
      <diagonal/>
    </border>
    <border>
      <left/>
      <right/>
      <top/>
      <bottom style="thin">
        <color rgb="FF008000"/>
      </bottom>
      <diagonal/>
    </border>
    <border>
      <left style="thin">
        <color indexed="17"/>
      </left>
      <right/>
      <top/>
      <bottom/>
      <diagonal/>
    </border>
    <border>
      <left/>
      <right/>
      <top style="thin">
        <color rgb="FF008000"/>
      </top>
      <bottom style="thin">
        <color rgb="FF008000"/>
      </bottom>
      <diagonal/>
    </border>
    <border>
      <left/>
      <right/>
      <top style="thin">
        <color rgb="FF188315"/>
      </top>
      <bottom style="thick">
        <color rgb="FF188315"/>
      </bottom>
      <diagonal/>
    </border>
    <border>
      <left style="thick">
        <color rgb="FF008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8A3E"/>
      </right>
      <top/>
      <bottom/>
      <diagonal/>
    </border>
    <border>
      <left style="medium">
        <color rgb="FF008A3E"/>
      </left>
      <right/>
      <top style="medium">
        <color rgb="FF008A3E"/>
      </top>
      <bottom style="medium">
        <color rgb="FF008A3E"/>
      </bottom>
      <diagonal/>
    </border>
    <border>
      <left/>
      <right/>
      <top style="medium">
        <color rgb="FF008A3E"/>
      </top>
      <bottom style="medium">
        <color rgb="FF008A3E"/>
      </bottom>
      <diagonal/>
    </border>
    <border>
      <left/>
      <right/>
      <top style="thin">
        <color rgb="FF008000"/>
      </top>
      <bottom/>
      <diagonal/>
    </border>
    <border>
      <left style="thin">
        <color indexed="64"/>
      </left>
      <right style="thin">
        <color indexed="64"/>
      </right>
      <top style="thin">
        <color indexed="64"/>
      </top>
      <bottom style="thin">
        <color indexed="64"/>
      </bottom>
      <diagonal/>
    </border>
    <border>
      <left/>
      <right style="thick">
        <color rgb="FF188315"/>
      </right>
      <top style="thin">
        <color indexed="17"/>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rgb="FF188315"/>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ck">
        <color rgb="FF008000"/>
      </right>
      <top style="thick">
        <color rgb="FF188315"/>
      </top>
      <bottom style="thin">
        <color rgb="FF008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rgb="FF008A3E"/>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8000"/>
      </left>
      <right style="medium">
        <color rgb="FF008000"/>
      </right>
      <top style="medium">
        <color indexed="64"/>
      </top>
      <bottom style="medium">
        <color indexed="64"/>
      </bottom>
      <diagonal/>
    </border>
    <border>
      <left/>
      <right style="thin">
        <color rgb="FF008000"/>
      </right>
      <top style="medium">
        <color indexed="64"/>
      </top>
      <bottom style="medium">
        <color indexed="64"/>
      </bottom>
      <diagonal/>
    </border>
    <border>
      <left style="thin">
        <color rgb="FF008000"/>
      </left>
      <right/>
      <top style="medium">
        <color indexed="64"/>
      </top>
      <bottom style="medium">
        <color indexed="64"/>
      </bottom>
      <diagonal/>
    </border>
    <border>
      <left/>
      <right style="thin">
        <color rgb="FF008000"/>
      </right>
      <top/>
      <bottom style="medium">
        <color indexed="64"/>
      </bottom>
      <diagonal/>
    </border>
    <border>
      <left style="thin">
        <color rgb="FF008000"/>
      </left>
      <right/>
      <top/>
      <bottom style="medium">
        <color indexed="64"/>
      </bottom>
      <diagonal/>
    </border>
    <border>
      <left style="thin">
        <color rgb="FF008000"/>
      </left>
      <right/>
      <top/>
      <bottom style="thin">
        <color indexed="64"/>
      </bottom>
      <diagonal/>
    </border>
    <border>
      <left/>
      <right style="medium">
        <color indexed="64"/>
      </right>
      <top/>
      <bottom style="thin">
        <color rgb="FF008000"/>
      </bottom>
      <diagonal/>
    </border>
    <border>
      <left style="thin">
        <color indexed="17"/>
      </left>
      <right/>
      <top/>
      <bottom style="medium">
        <color indexed="64"/>
      </bottom>
      <diagonal/>
    </border>
    <border>
      <left/>
      <right style="thin">
        <color rgb="FF008000"/>
      </right>
      <top/>
      <bottom style="thin">
        <color indexed="64"/>
      </bottom>
      <diagonal/>
    </border>
    <border>
      <left style="medium">
        <color indexed="64"/>
      </left>
      <right style="thin">
        <color rgb="FF008000"/>
      </right>
      <top style="medium">
        <color indexed="64"/>
      </top>
      <bottom/>
      <diagonal/>
    </border>
    <border>
      <left style="thin">
        <color rgb="FF008000"/>
      </left>
      <right style="thin">
        <color rgb="FF008000"/>
      </right>
      <top style="medium">
        <color indexed="64"/>
      </top>
      <bottom/>
      <diagonal/>
    </border>
    <border>
      <left style="thin">
        <color rgb="FF008000"/>
      </left>
      <right/>
      <top style="medium">
        <color indexed="64"/>
      </top>
      <bottom/>
      <diagonal/>
    </border>
    <border>
      <left/>
      <right style="thin">
        <color rgb="FF008000"/>
      </right>
      <top style="medium">
        <color indexed="64"/>
      </top>
      <bottom/>
      <diagonal/>
    </border>
    <border>
      <left style="medium">
        <color indexed="64"/>
      </left>
      <right style="thin">
        <color rgb="FF008000"/>
      </right>
      <top/>
      <bottom style="thin">
        <color rgb="FF008000"/>
      </bottom>
      <diagonal/>
    </border>
    <border>
      <left style="medium">
        <color indexed="64"/>
      </left>
      <right style="medium">
        <color indexed="64"/>
      </right>
      <top/>
      <bottom/>
      <diagonal/>
    </border>
    <border>
      <left/>
      <right/>
      <top style="thin">
        <color rgb="FF008000"/>
      </top>
      <bottom style="thin">
        <color rgb="FF188315"/>
      </bottom>
      <diagonal/>
    </border>
    <border>
      <left/>
      <right/>
      <top style="thick">
        <color rgb="FF008000"/>
      </top>
      <bottom style="thin">
        <color rgb="FF008000"/>
      </bottom>
      <diagonal/>
    </border>
    <border>
      <left/>
      <right style="medium">
        <color indexed="64"/>
      </right>
      <top style="medium">
        <color rgb="FF008A3E"/>
      </top>
      <bottom style="medium">
        <color rgb="FF008A3E"/>
      </bottom>
      <diagonal/>
    </border>
    <border>
      <left style="medium">
        <color indexed="64"/>
      </left>
      <right/>
      <top/>
      <bottom style="thin">
        <color rgb="FF008000"/>
      </bottom>
      <diagonal/>
    </border>
    <border>
      <left style="medium">
        <color indexed="64"/>
      </left>
      <right/>
      <top style="thin">
        <color rgb="FF008000"/>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9" fillId="0" borderId="0" applyNumberFormat="0" applyFill="0" applyBorder="0" applyAlignment="0" applyProtection="0">
      <alignment vertical="top"/>
      <protection locked="0"/>
    </xf>
    <xf numFmtId="164"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cellStyleXfs>
  <cellXfs count="606">
    <xf numFmtId="0" fontId="0" fillId="0" borderId="0" xfId="0"/>
    <xf numFmtId="0" fontId="6" fillId="2" borderId="0" xfId="3" applyFont="1" applyFill="1" applyProtection="1">
      <protection locked="0"/>
    </xf>
    <xf numFmtId="0" fontId="7" fillId="2" borderId="0" xfId="3" applyFont="1" applyFill="1" applyProtection="1">
      <protection locked="0"/>
    </xf>
    <xf numFmtId="0" fontId="6" fillId="2" borderId="0" xfId="3" applyFont="1" applyFill="1" applyAlignment="1" applyProtection="1">
      <alignment horizontal="left"/>
      <protection locked="0"/>
    </xf>
    <xf numFmtId="0" fontId="7" fillId="2" borderId="0" xfId="3" applyFont="1" applyFill="1" applyAlignment="1" applyProtection="1">
      <alignment horizontal="left"/>
      <protection locked="0"/>
    </xf>
    <xf numFmtId="0" fontId="8" fillId="0" borderId="0" xfId="3" applyFont="1" applyProtection="1">
      <protection locked="0"/>
    </xf>
    <xf numFmtId="0" fontId="7" fillId="0" borderId="0" xfId="3" applyFont="1" applyProtection="1">
      <protection locked="0"/>
    </xf>
    <xf numFmtId="0" fontId="6" fillId="0" borderId="0" xfId="3" applyFont="1" applyProtection="1">
      <protection locked="0"/>
    </xf>
    <xf numFmtId="0" fontId="6" fillId="0" borderId="0" xfId="3" applyFont="1" applyAlignment="1" applyProtection="1">
      <alignment horizontal="left"/>
      <protection locked="0"/>
    </xf>
    <xf numFmtId="0" fontId="7" fillId="0" borderId="0" xfId="3" applyFont="1" applyAlignment="1" applyProtection="1">
      <alignment horizontal="left"/>
      <protection locked="0"/>
    </xf>
    <xf numFmtId="0" fontId="7" fillId="3" borderId="0" xfId="3" applyFont="1" applyFill="1" applyProtection="1">
      <protection locked="0"/>
    </xf>
    <xf numFmtId="0" fontId="7" fillId="0" borderId="3" xfId="3" applyFont="1" applyBorder="1" applyProtection="1">
      <protection locked="0"/>
    </xf>
    <xf numFmtId="0" fontId="7" fillId="3" borderId="3" xfId="3" applyFont="1" applyFill="1" applyBorder="1" applyProtection="1">
      <protection locked="0"/>
    </xf>
    <xf numFmtId="0" fontId="7" fillId="3" borderId="4" xfId="3" applyFont="1" applyFill="1" applyBorder="1" applyProtection="1">
      <protection locked="0"/>
    </xf>
    <xf numFmtId="0" fontId="6" fillId="3" borderId="0" xfId="3" applyFont="1" applyFill="1" applyProtection="1">
      <protection locked="0"/>
    </xf>
    <xf numFmtId="0" fontId="7" fillId="4" borderId="6" xfId="3" applyFont="1" applyFill="1" applyBorder="1" applyProtection="1">
      <protection locked="0"/>
    </xf>
    <xf numFmtId="0" fontId="7" fillId="4" borderId="7" xfId="3" applyFont="1" applyFill="1" applyBorder="1" applyProtection="1">
      <protection locked="0"/>
    </xf>
    <xf numFmtId="0" fontId="6" fillId="4" borderId="6" xfId="3" applyFont="1" applyFill="1" applyBorder="1" applyProtection="1">
      <protection locked="0"/>
    </xf>
    <xf numFmtId="0" fontId="15" fillId="5" borderId="8" xfId="3" applyFont="1" applyFill="1" applyBorder="1" applyProtection="1">
      <protection locked="0"/>
    </xf>
    <xf numFmtId="0" fontId="15" fillId="5" borderId="8" xfId="3" applyFont="1" applyFill="1" applyBorder="1" applyAlignment="1" applyProtection="1">
      <alignment horizontal="center"/>
      <protection locked="0"/>
    </xf>
    <xf numFmtId="165" fontId="16" fillId="3" borderId="0" xfId="5" applyNumberFormat="1" applyFont="1" applyFill="1" applyBorder="1" applyAlignment="1" applyProtection="1">
      <alignment horizontal="left" wrapText="1"/>
      <protection locked="0"/>
    </xf>
    <xf numFmtId="0" fontId="16" fillId="0" borderId="0" xfId="3" applyFont="1" applyAlignment="1" applyProtection="1">
      <alignment horizontal="left"/>
      <protection locked="0"/>
    </xf>
    <xf numFmtId="168" fontId="8" fillId="0" borderId="0" xfId="6" applyNumberFormat="1" applyFont="1" applyFill="1" applyBorder="1" applyProtection="1">
      <protection locked="0"/>
    </xf>
    <xf numFmtId="10" fontId="8" fillId="0" borderId="0" xfId="7" applyNumberFormat="1" applyFont="1" applyFill="1" applyBorder="1" applyProtection="1">
      <protection locked="0"/>
    </xf>
    <xf numFmtId="9" fontId="8" fillId="0" borderId="0" xfId="3" applyNumberFormat="1" applyFont="1" applyProtection="1">
      <protection locked="0"/>
    </xf>
    <xf numFmtId="0" fontId="16" fillId="3" borderId="1" xfId="3" applyFont="1" applyFill="1" applyBorder="1" applyProtection="1">
      <protection locked="0"/>
    </xf>
    <xf numFmtId="0" fontId="16" fillId="3" borderId="0" xfId="3" applyFont="1" applyFill="1" applyProtection="1">
      <protection locked="0"/>
    </xf>
    <xf numFmtId="0" fontId="16" fillId="3" borderId="0" xfId="3" applyFont="1" applyFill="1" applyAlignment="1" applyProtection="1">
      <alignment horizontal="center"/>
      <protection locked="0"/>
    </xf>
    <xf numFmtId="165" fontId="16" fillId="3" borderId="0" xfId="5" applyNumberFormat="1" applyFont="1" applyFill="1" applyBorder="1" applyAlignment="1" applyProtection="1">
      <alignment wrapText="1"/>
      <protection locked="0"/>
    </xf>
    <xf numFmtId="165" fontId="7" fillId="0" borderId="0" xfId="5" applyNumberFormat="1" applyFont="1" applyBorder="1" applyAlignment="1">
      <alignment wrapText="1"/>
    </xf>
    <xf numFmtId="0" fontId="7" fillId="4" borderId="0" xfId="3" applyFont="1" applyFill="1" applyProtection="1">
      <protection locked="0"/>
    </xf>
    <xf numFmtId="0" fontId="16" fillId="0" borderId="22" xfId="3" applyFont="1" applyBorder="1" applyAlignment="1" applyProtection="1">
      <alignment horizontal="center"/>
      <protection locked="0"/>
    </xf>
    <xf numFmtId="0" fontId="16" fillId="3" borderId="23" xfId="3" applyFont="1" applyFill="1" applyBorder="1" applyProtection="1">
      <protection locked="0"/>
    </xf>
    <xf numFmtId="0" fontId="16" fillId="3" borderId="24" xfId="3" applyFont="1" applyFill="1" applyBorder="1" applyProtection="1">
      <protection locked="0"/>
    </xf>
    <xf numFmtId="0" fontId="0" fillId="0" borderId="21" xfId="0" applyBorder="1"/>
    <xf numFmtId="169" fontId="1" fillId="0" borderId="38" xfId="1" applyNumberFormat="1" applyFont="1" applyBorder="1"/>
    <xf numFmtId="169" fontId="1" fillId="0" borderId="33" xfId="1" applyNumberFormat="1" applyFont="1" applyBorder="1"/>
    <xf numFmtId="0" fontId="27" fillId="0" borderId="0" xfId="0" applyFont="1" applyAlignment="1">
      <alignment horizontal="justify" vertical="center"/>
    </xf>
    <xf numFmtId="16" fontId="26" fillId="0" borderId="0" xfId="0" applyNumberFormat="1" applyFont="1" applyAlignment="1">
      <alignment horizontal="left" vertical="center" indent="3"/>
    </xf>
    <xf numFmtId="0" fontId="28" fillId="0" borderId="0" xfId="0" applyFont="1" applyAlignment="1">
      <alignment horizontal="left" vertical="center"/>
    </xf>
    <xf numFmtId="0" fontId="29" fillId="0" borderId="0" xfId="0" applyFont="1"/>
    <xf numFmtId="0" fontId="28" fillId="0" borderId="0" xfId="0" applyFont="1" applyAlignment="1">
      <alignment horizontal="center" vertical="center"/>
    </xf>
    <xf numFmtId="0" fontId="30" fillId="0" borderId="0" xfId="0" applyFont="1" applyAlignment="1">
      <alignment horizontal="justify" vertical="center"/>
    </xf>
    <xf numFmtId="0" fontId="28" fillId="0" borderId="0" xfId="0" applyFont="1" applyAlignment="1">
      <alignment horizontal="justify" vertical="center"/>
    </xf>
    <xf numFmtId="16" fontId="30" fillId="0" borderId="0" xfId="0" applyNumberFormat="1" applyFont="1" applyAlignment="1">
      <alignment horizontal="left" vertical="center" indent="3"/>
    </xf>
    <xf numFmtId="0" fontId="28" fillId="0" borderId="0" xfId="0" applyFont="1" applyAlignment="1">
      <alignment horizontal="left" vertical="center" indent="1"/>
    </xf>
    <xf numFmtId="0" fontId="28" fillId="0" borderId="0" xfId="0" applyFont="1" applyAlignment="1">
      <alignment horizontal="left" vertical="center" indent="3"/>
    </xf>
    <xf numFmtId="0" fontId="30" fillId="0" borderId="0" xfId="0" applyFont="1" applyAlignment="1">
      <alignment horizontal="left" vertical="center" indent="3"/>
    </xf>
    <xf numFmtId="0" fontId="30" fillId="0" borderId="0" xfId="0" applyFont="1" applyAlignment="1">
      <alignment horizontal="left" vertical="center" indent="1"/>
    </xf>
    <xf numFmtId="0" fontId="28" fillId="0" borderId="0" xfId="0" applyFont="1" applyAlignment="1">
      <alignment horizontal="left" vertical="center" indent="4"/>
    </xf>
    <xf numFmtId="166" fontId="0" fillId="0" borderId="0" xfId="2" applyNumberFormat="1" applyFont="1"/>
    <xf numFmtId="166" fontId="1" fillId="0" borderId="33" xfId="2" applyNumberFormat="1" applyFont="1" applyBorder="1"/>
    <xf numFmtId="166" fontId="1" fillId="0" borderId="38" xfId="2" applyNumberFormat="1" applyFont="1" applyBorder="1"/>
    <xf numFmtId="166" fontId="0" fillId="0" borderId="33" xfId="2" applyNumberFormat="1" applyFont="1" applyBorder="1"/>
    <xf numFmtId="166" fontId="0" fillId="0" borderId="21" xfId="2" applyNumberFormat="1" applyFont="1" applyBorder="1"/>
    <xf numFmtId="166" fontId="0" fillId="0" borderId="36" xfId="2" applyNumberFormat="1" applyFont="1" applyBorder="1"/>
    <xf numFmtId="166" fontId="0" fillId="0" borderId="31" xfId="2" applyNumberFormat="1" applyFont="1" applyBorder="1"/>
    <xf numFmtId="166" fontId="0" fillId="0" borderId="32" xfId="2" applyNumberFormat="1" applyFont="1" applyBorder="1"/>
    <xf numFmtId="166" fontId="3" fillId="0" borderId="21" xfId="2" applyNumberFormat="1" applyFont="1" applyBorder="1"/>
    <xf numFmtId="166" fontId="4" fillId="7" borderId="33" xfId="2" applyNumberFormat="1" applyFont="1" applyFill="1" applyBorder="1"/>
    <xf numFmtId="166" fontId="4" fillId="7" borderId="38" xfId="2" applyNumberFormat="1" applyFont="1" applyFill="1" applyBorder="1"/>
    <xf numFmtId="166" fontId="2" fillId="7" borderId="33" xfId="2" applyNumberFormat="1" applyFont="1" applyFill="1" applyBorder="1"/>
    <xf numFmtId="166" fontId="4" fillId="7" borderId="45" xfId="2" applyNumberFormat="1" applyFont="1" applyFill="1" applyBorder="1"/>
    <xf numFmtId="166" fontId="2" fillId="7" borderId="32" xfId="2" applyNumberFormat="1" applyFont="1" applyFill="1" applyBorder="1"/>
    <xf numFmtId="166" fontId="2" fillId="7" borderId="21" xfId="2" applyNumberFormat="1" applyFont="1" applyFill="1" applyBorder="1"/>
    <xf numFmtId="0" fontId="20" fillId="8" borderId="54" xfId="3" applyFont="1" applyFill="1" applyBorder="1" applyAlignment="1" applyProtection="1">
      <alignment horizontal="center" vertical="center"/>
      <protection locked="0"/>
    </xf>
    <xf numFmtId="0" fontId="18" fillId="5" borderId="30" xfId="3" applyFont="1" applyFill="1" applyBorder="1" applyAlignment="1" applyProtection="1">
      <alignment horizontal="center" vertical="center"/>
      <protection locked="0"/>
    </xf>
    <xf numFmtId="164" fontId="20" fillId="8" borderId="0" xfId="5" applyFont="1" applyFill="1" applyBorder="1" applyAlignment="1" applyProtection="1">
      <alignment horizontal="center" vertical="center" wrapText="1"/>
      <protection locked="0"/>
    </xf>
    <xf numFmtId="0" fontId="7" fillId="0" borderId="49" xfId="3" applyFont="1" applyBorder="1" applyProtection="1">
      <protection locked="0"/>
    </xf>
    <xf numFmtId="0" fontId="7" fillId="0" borderId="52" xfId="3" applyFont="1" applyBorder="1" applyProtection="1">
      <protection locked="0"/>
    </xf>
    <xf numFmtId="0" fontId="7" fillId="9" borderId="54" xfId="3" applyFont="1" applyFill="1" applyBorder="1" applyProtection="1">
      <protection locked="0"/>
    </xf>
    <xf numFmtId="0" fontId="7" fillId="9" borderId="16" xfId="3" applyFont="1" applyFill="1" applyBorder="1" applyProtection="1">
      <protection locked="0"/>
    </xf>
    <xf numFmtId="164" fontId="19" fillId="8" borderId="54" xfId="5" applyFont="1" applyFill="1" applyBorder="1" applyAlignment="1" applyProtection="1">
      <alignment horizontal="center" vertical="center"/>
      <protection locked="0"/>
    </xf>
    <xf numFmtId="164" fontId="19" fillId="8" borderId="55" xfId="5" applyFont="1" applyFill="1" applyBorder="1" applyAlignment="1" applyProtection="1">
      <alignment horizontal="center" vertical="center"/>
      <protection locked="0"/>
    </xf>
    <xf numFmtId="0" fontId="21" fillId="9" borderId="16" xfId="3" applyFont="1" applyFill="1" applyBorder="1" applyAlignment="1" applyProtection="1">
      <alignment horizontal="center" vertical="center"/>
      <protection locked="0"/>
    </xf>
    <xf numFmtId="0" fontId="20" fillId="8" borderId="54" xfId="3" applyFont="1" applyFill="1" applyBorder="1" applyAlignment="1" applyProtection="1">
      <alignment vertical="center"/>
      <protection locked="0"/>
    </xf>
    <xf numFmtId="0" fontId="21" fillId="9" borderId="54" xfId="3" applyFont="1" applyFill="1" applyBorder="1" applyAlignment="1" applyProtection="1">
      <alignment horizontal="center" vertical="center"/>
      <protection locked="0"/>
    </xf>
    <xf numFmtId="0" fontId="20" fillId="8" borderId="16" xfId="3" applyFont="1" applyFill="1" applyBorder="1" applyAlignment="1" applyProtection="1">
      <alignment vertical="center"/>
      <protection locked="0"/>
    </xf>
    <xf numFmtId="0" fontId="6" fillId="3" borderId="48" xfId="3" applyFont="1" applyFill="1" applyBorder="1" applyProtection="1">
      <protection locked="0"/>
    </xf>
    <xf numFmtId="0" fontId="7" fillId="3" borderId="49" xfId="3" applyFont="1" applyFill="1" applyBorder="1" applyProtection="1">
      <protection locked="0"/>
    </xf>
    <xf numFmtId="0" fontId="6" fillId="3" borderId="5" xfId="3" applyFont="1" applyFill="1" applyBorder="1" applyProtection="1">
      <protection locked="0"/>
    </xf>
    <xf numFmtId="0" fontId="6" fillId="3" borderId="59" xfId="3" applyFont="1" applyFill="1" applyBorder="1" applyProtection="1">
      <protection locked="0"/>
    </xf>
    <xf numFmtId="0" fontId="6" fillId="3" borderId="51" xfId="3" applyFont="1" applyFill="1" applyBorder="1" applyProtection="1">
      <protection locked="0"/>
    </xf>
    <xf numFmtId="0" fontId="7" fillId="3" borderId="52" xfId="3" applyFont="1" applyFill="1" applyBorder="1" applyProtection="1">
      <protection locked="0"/>
    </xf>
    <xf numFmtId="0" fontId="7" fillId="3" borderId="53" xfId="3" applyFont="1" applyFill="1" applyBorder="1" applyProtection="1">
      <protection locked="0"/>
    </xf>
    <xf numFmtId="0" fontId="7" fillId="3" borderId="51" xfId="3" applyFont="1" applyFill="1" applyBorder="1" applyProtection="1">
      <protection locked="0"/>
    </xf>
    <xf numFmtId="0" fontId="7" fillId="4" borderId="52" xfId="3" applyFont="1" applyFill="1" applyBorder="1" applyProtection="1">
      <protection locked="0"/>
    </xf>
    <xf numFmtId="0" fontId="7" fillId="3" borderId="61" xfId="3" applyFont="1" applyFill="1" applyBorder="1" applyProtection="1">
      <protection locked="0"/>
    </xf>
    <xf numFmtId="0" fontId="7" fillId="8" borderId="52" xfId="3" applyFont="1" applyFill="1" applyBorder="1" applyProtection="1">
      <protection locked="0"/>
    </xf>
    <xf numFmtId="0" fontId="25" fillId="8" borderId="54" xfId="3" applyFont="1" applyFill="1" applyBorder="1" applyProtection="1">
      <protection locked="0"/>
    </xf>
    <xf numFmtId="0" fontId="25" fillId="9" borderId="54" xfId="3" applyFont="1" applyFill="1" applyBorder="1" applyProtection="1">
      <protection locked="0"/>
    </xf>
    <xf numFmtId="0" fontId="25" fillId="9" borderId="63" xfId="3" applyFont="1" applyFill="1" applyBorder="1" applyProtection="1">
      <protection locked="0"/>
    </xf>
    <xf numFmtId="0" fontId="25" fillId="9" borderId="64" xfId="3" applyFont="1" applyFill="1" applyBorder="1" applyProtection="1">
      <protection locked="0"/>
    </xf>
    <xf numFmtId="0" fontId="25" fillId="8" borderId="16" xfId="3" applyFont="1" applyFill="1" applyBorder="1" applyProtection="1">
      <protection locked="0"/>
    </xf>
    <xf numFmtId="0" fontId="25" fillId="9" borderId="15" xfId="3" applyFont="1" applyFill="1" applyBorder="1" applyProtection="1">
      <protection locked="0"/>
    </xf>
    <xf numFmtId="0" fontId="7" fillId="4" borderId="5" xfId="3" applyFont="1" applyFill="1" applyBorder="1" applyAlignment="1" applyProtection="1">
      <alignment vertical="center"/>
      <protection locked="0"/>
    </xf>
    <xf numFmtId="0" fontId="7" fillId="4" borderId="0" xfId="3" applyFont="1" applyFill="1" applyAlignment="1" applyProtection="1">
      <alignment vertical="center"/>
      <protection locked="0"/>
    </xf>
    <xf numFmtId="0" fontId="7" fillId="4" borderId="5" xfId="3" applyFont="1" applyFill="1" applyBorder="1" applyProtection="1">
      <protection locked="0"/>
    </xf>
    <xf numFmtId="0" fontId="14" fillId="3" borderId="51" xfId="3" applyFont="1" applyFill="1" applyBorder="1" applyProtection="1">
      <protection locked="0"/>
    </xf>
    <xf numFmtId="0" fontId="14" fillId="3" borderId="52" xfId="3" applyFont="1" applyFill="1" applyBorder="1" applyProtection="1">
      <protection locked="0"/>
    </xf>
    <xf numFmtId="0" fontId="6" fillId="4" borderId="0" xfId="3" applyFont="1" applyFill="1" applyProtection="1">
      <protection locked="0"/>
    </xf>
    <xf numFmtId="0" fontId="14" fillId="3" borderId="65" xfId="3" applyFont="1" applyFill="1" applyBorder="1" applyProtection="1">
      <protection locked="0"/>
    </xf>
    <xf numFmtId="0" fontId="14" fillId="3" borderId="66" xfId="3" applyFont="1" applyFill="1" applyBorder="1" applyProtection="1">
      <protection locked="0"/>
    </xf>
    <xf numFmtId="0" fontId="7" fillId="0" borderId="27" xfId="3" applyFont="1" applyBorder="1" applyProtection="1">
      <protection locked="0"/>
    </xf>
    <xf numFmtId="0" fontId="16" fillId="0" borderId="67" xfId="3" applyFont="1" applyBorder="1" applyProtection="1">
      <protection locked="0"/>
    </xf>
    <xf numFmtId="0" fontId="16" fillId="0" borderId="27" xfId="3" applyFont="1" applyBorder="1" applyProtection="1">
      <protection locked="0"/>
    </xf>
    <xf numFmtId="0" fontId="16" fillId="0" borderId="28" xfId="3" applyFont="1" applyBorder="1" applyAlignment="1" applyProtection="1">
      <alignment horizontal="center"/>
      <protection locked="0"/>
    </xf>
    <xf numFmtId="0" fontId="25" fillId="8" borderId="48" xfId="3" applyFont="1" applyFill="1" applyBorder="1" applyAlignment="1" applyProtection="1">
      <alignment horizontal="left" vertical="top"/>
      <protection locked="0"/>
    </xf>
    <xf numFmtId="0" fontId="25" fillId="8" borderId="49" xfId="3" applyFont="1" applyFill="1" applyBorder="1" applyAlignment="1" applyProtection="1">
      <alignment vertical="top"/>
      <protection locked="0"/>
    </xf>
    <xf numFmtId="0" fontId="17" fillId="8" borderId="49" xfId="3" applyFont="1" applyFill="1" applyBorder="1" applyAlignment="1" applyProtection="1">
      <alignment vertical="top"/>
      <protection locked="0"/>
    </xf>
    <xf numFmtId="0" fontId="24" fillId="8" borderId="50" xfId="3" applyFont="1" applyFill="1" applyBorder="1" applyAlignment="1" applyProtection="1">
      <alignment vertical="top"/>
      <protection locked="0"/>
    </xf>
    <xf numFmtId="0" fontId="7" fillId="0" borderId="5" xfId="3" applyFont="1" applyBorder="1" applyProtection="1">
      <protection locked="0"/>
    </xf>
    <xf numFmtId="0" fontId="17" fillId="8" borderId="5" xfId="3" applyFont="1" applyFill="1" applyBorder="1" applyAlignment="1" applyProtection="1">
      <alignment horizontal="center"/>
      <protection locked="0"/>
    </xf>
    <xf numFmtId="0" fontId="17" fillId="8" borderId="0" xfId="3" applyFont="1" applyFill="1" applyAlignment="1" applyProtection="1">
      <alignment horizontal="center"/>
      <protection locked="0"/>
    </xf>
    <xf numFmtId="0" fontId="17" fillId="8" borderId="0" xfId="3" applyFont="1" applyFill="1" applyProtection="1">
      <protection locked="0"/>
    </xf>
    <xf numFmtId="0" fontId="7" fillId="0" borderId="51" xfId="3" applyFont="1" applyBorder="1" applyProtection="1">
      <protection locked="0"/>
    </xf>
    <xf numFmtId="0" fontId="16" fillId="6" borderId="52" xfId="3" applyFont="1" applyFill="1" applyBorder="1" applyAlignment="1" applyProtection="1">
      <alignment horizontal="left" wrapText="1"/>
      <protection locked="0"/>
    </xf>
    <xf numFmtId="0" fontId="16" fillId="3" borderId="27" xfId="3" applyFont="1" applyFill="1" applyBorder="1" applyProtection="1">
      <protection locked="0"/>
    </xf>
    <xf numFmtId="165" fontId="16" fillId="3" borderId="27" xfId="5" applyNumberFormat="1" applyFont="1" applyFill="1" applyBorder="1" applyAlignment="1" applyProtection="1">
      <alignment wrapText="1"/>
      <protection locked="0"/>
    </xf>
    <xf numFmtId="165" fontId="7" fillId="0" borderId="27" xfId="5" applyNumberFormat="1" applyFont="1" applyBorder="1" applyAlignment="1">
      <alignment wrapText="1"/>
    </xf>
    <xf numFmtId="165" fontId="16" fillId="3" borderId="70" xfId="5" applyNumberFormat="1" applyFont="1" applyFill="1" applyBorder="1" applyAlignment="1" applyProtection="1">
      <alignment wrapText="1"/>
      <protection locked="0"/>
    </xf>
    <xf numFmtId="0" fontId="25" fillId="8" borderId="71" xfId="3" applyFont="1" applyFill="1" applyBorder="1" applyAlignment="1" applyProtection="1">
      <alignment vertical="top"/>
      <protection locked="0"/>
    </xf>
    <xf numFmtId="0" fontId="25" fillId="8" borderId="72" xfId="3" applyFont="1" applyFill="1" applyBorder="1" applyProtection="1">
      <protection locked="0"/>
    </xf>
    <xf numFmtId="0" fontId="25" fillId="8" borderId="72" xfId="3" applyFont="1" applyFill="1" applyBorder="1" applyAlignment="1" applyProtection="1">
      <alignment vertical="top"/>
      <protection locked="0"/>
    </xf>
    <xf numFmtId="0" fontId="25" fillId="8" borderId="73" xfId="3" applyFont="1" applyFill="1" applyBorder="1" applyAlignment="1" applyProtection="1">
      <alignment vertical="top"/>
      <protection locked="0"/>
    </xf>
    <xf numFmtId="0" fontId="25" fillId="8" borderId="74" xfId="3" applyFont="1" applyFill="1" applyBorder="1" applyAlignment="1" applyProtection="1">
      <alignment horizontal="center" vertical="top"/>
      <protection locked="0"/>
    </xf>
    <xf numFmtId="0" fontId="17" fillId="8" borderId="49" xfId="3" applyFont="1" applyFill="1" applyBorder="1" applyAlignment="1" applyProtection="1">
      <alignment horizontal="left" vertical="top"/>
      <protection locked="0"/>
    </xf>
    <xf numFmtId="0" fontId="25" fillId="8" borderId="49" xfId="3" applyFont="1" applyFill="1" applyBorder="1" applyAlignment="1" applyProtection="1">
      <alignment horizontal="left" vertical="top"/>
      <protection locked="0"/>
    </xf>
    <xf numFmtId="0" fontId="25" fillId="8" borderId="50" xfId="3" applyFont="1" applyFill="1" applyBorder="1" applyAlignment="1" applyProtection="1">
      <alignment vertical="top"/>
      <protection locked="0"/>
    </xf>
    <xf numFmtId="0" fontId="15" fillId="5" borderId="75" xfId="3" applyFont="1" applyFill="1" applyBorder="1" applyProtection="1">
      <protection locked="0"/>
    </xf>
    <xf numFmtId="0" fontId="25" fillId="8" borderId="5" xfId="3" applyFont="1" applyFill="1" applyBorder="1" applyAlignment="1" applyProtection="1">
      <alignment vertical="top"/>
      <protection locked="0"/>
    </xf>
    <xf numFmtId="0" fontId="20" fillId="5" borderId="56" xfId="3" applyFont="1" applyFill="1" applyBorder="1" applyAlignment="1" applyProtection="1">
      <alignment horizontal="center" vertical="center"/>
      <protection locked="0"/>
    </xf>
    <xf numFmtId="164" fontId="20" fillId="5" borderId="56" xfId="5" applyFont="1" applyFill="1" applyBorder="1" applyAlignment="1" applyProtection="1">
      <alignment horizontal="center" vertical="center"/>
      <protection locked="0"/>
    </xf>
    <xf numFmtId="164" fontId="20" fillId="5" borderId="57" xfId="5" applyFont="1" applyFill="1" applyBorder="1" applyAlignment="1" applyProtection="1">
      <alignment horizontal="center" vertical="center"/>
      <protection locked="0"/>
    </xf>
    <xf numFmtId="0" fontId="20" fillId="5" borderId="57" xfId="3" applyFont="1" applyFill="1" applyBorder="1" applyAlignment="1" applyProtection="1">
      <alignment horizontal="center" vertical="center"/>
      <protection locked="0"/>
    </xf>
    <xf numFmtId="164" fontId="20" fillId="5" borderId="76" xfId="5" applyFont="1" applyFill="1" applyBorder="1" applyAlignment="1" applyProtection="1">
      <alignment horizontal="center" vertical="center"/>
      <protection locked="0"/>
    </xf>
    <xf numFmtId="0" fontId="20" fillId="5" borderId="76" xfId="3" applyFont="1" applyFill="1" applyBorder="1" applyAlignment="1" applyProtection="1">
      <alignment horizontal="center" vertical="center"/>
      <protection locked="0"/>
    </xf>
    <xf numFmtId="0" fontId="20" fillId="5" borderId="54" xfId="3" applyFont="1" applyFill="1" applyBorder="1" applyAlignment="1" applyProtection="1">
      <alignment horizontal="center" vertical="center"/>
      <protection locked="0"/>
    </xf>
    <xf numFmtId="164" fontId="20" fillId="8" borderId="5" xfId="5" applyFont="1" applyFill="1" applyBorder="1" applyAlignment="1" applyProtection="1">
      <alignment horizontal="center" vertical="center" wrapText="1"/>
      <protection locked="0"/>
    </xf>
    <xf numFmtId="164" fontId="20" fillId="8" borderId="4" xfId="5" applyFont="1" applyFill="1" applyBorder="1" applyAlignment="1" applyProtection="1">
      <alignment horizontal="center" vertical="center" wrapText="1"/>
      <protection locked="0"/>
    </xf>
    <xf numFmtId="164" fontId="20" fillId="8" borderId="56" xfId="5" applyFont="1" applyFill="1" applyBorder="1" applyAlignment="1" applyProtection="1">
      <alignment horizontal="center" vertical="center"/>
      <protection locked="0"/>
    </xf>
    <xf numFmtId="164" fontId="18" fillId="5" borderId="76" xfId="5" applyFont="1" applyFill="1" applyBorder="1" applyAlignment="1" applyProtection="1">
      <alignment horizontal="center" vertical="center"/>
      <protection locked="0"/>
    </xf>
    <xf numFmtId="164" fontId="20" fillId="8" borderId="76" xfId="5" applyFont="1" applyFill="1" applyBorder="1" applyAlignment="1" applyProtection="1">
      <alignment horizontal="center" vertical="center"/>
      <protection locked="0"/>
    </xf>
    <xf numFmtId="164" fontId="18" fillId="0" borderId="76" xfId="5" applyFont="1" applyFill="1" applyBorder="1" applyAlignment="1" applyProtection="1">
      <alignment horizontal="center" vertical="center"/>
      <protection locked="0"/>
    </xf>
    <xf numFmtId="0" fontId="20" fillId="8" borderId="56" xfId="3" applyFont="1" applyFill="1" applyBorder="1" applyAlignment="1" applyProtection="1">
      <alignment horizontal="center" vertical="center"/>
      <protection locked="0"/>
    </xf>
    <xf numFmtId="0" fontId="18" fillId="5" borderId="76" xfId="3" applyFont="1" applyFill="1" applyBorder="1" applyAlignment="1" applyProtection="1">
      <alignment horizontal="center" vertical="center"/>
      <protection locked="0"/>
    </xf>
    <xf numFmtId="0" fontId="20" fillId="8" borderId="76" xfId="3" applyFont="1" applyFill="1" applyBorder="1" applyAlignment="1" applyProtection="1">
      <alignment horizontal="center" vertical="center"/>
      <protection locked="0"/>
    </xf>
    <xf numFmtId="0" fontId="18" fillId="0" borderId="76" xfId="3" applyFont="1" applyBorder="1" applyAlignment="1" applyProtection="1">
      <alignment horizontal="center" vertical="center"/>
      <protection locked="0"/>
    </xf>
    <xf numFmtId="164" fontId="18" fillId="0" borderId="56" xfId="5" applyFont="1" applyFill="1" applyBorder="1" applyAlignment="1" applyProtection="1">
      <alignment horizontal="center" vertical="center"/>
      <protection locked="0"/>
    </xf>
    <xf numFmtId="164" fontId="20" fillId="8" borderId="76" xfId="3" applyNumberFormat="1" applyFont="1" applyFill="1" applyBorder="1" applyAlignment="1" applyProtection="1">
      <alignment horizontal="center" vertical="center"/>
      <protection locked="0"/>
    </xf>
    <xf numFmtId="0" fontId="18" fillId="0" borderId="56" xfId="3" applyFont="1" applyBorder="1" applyAlignment="1" applyProtection="1">
      <alignment horizontal="center" vertical="center"/>
      <protection locked="0"/>
    </xf>
    <xf numFmtId="0" fontId="18" fillId="5" borderId="57" xfId="3" applyFont="1" applyFill="1" applyBorder="1" applyAlignment="1" applyProtection="1">
      <alignment horizontal="center" vertical="center"/>
      <protection locked="0"/>
    </xf>
    <xf numFmtId="164" fontId="18" fillId="5" borderId="57" xfId="5" applyFont="1" applyFill="1" applyBorder="1" applyAlignment="1" applyProtection="1">
      <alignment horizontal="center" vertical="center"/>
      <protection locked="0"/>
    </xf>
    <xf numFmtId="164" fontId="18" fillId="8" borderId="0" xfId="5" applyFont="1" applyFill="1" applyBorder="1" applyAlignment="1" applyProtection="1">
      <alignment horizontal="center" vertical="center"/>
      <protection locked="0"/>
    </xf>
    <xf numFmtId="0" fontId="18" fillId="8" borderId="56" xfId="3" applyFont="1" applyFill="1" applyBorder="1" applyAlignment="1" applyProtection="1">
      <alignment horizontal="center" vertical="center"/>
      <protection locked="0"/>
    </xf>
    <xf numFmtId="164" fontId="18" fillId="8" borderId="56" xfId="5" applyFont="1" applyFill="1" applyBorder="1" applyAlignment="1" applyProtection="1">
      <alignment horizontal="center" vertical="center"/>
      <protection locked="0"/>
    </xf>
    <xf numFmtId="164" fontId="20" fillId="8" borderId="57" xfId="5" applyFont="1" applyFill="1" applyBorder="1" applyAlignment="1" applyProtection="1">
      <alignment horizontal="center" vertical="center"/>
      <protection locked="0"/>
    </xf>
    <xf numFmtId="0" fontId="18" fillId="8" borderId="0" xfId="3" applyFont="1" applyFill="1" applyAlignment="1" applyProtection="1">
      <alignment vertical="center" wrapText="1"/>
      <protection locked="0"/>
    </xf>
    <xf numFmtId="0" fontId="18" fillId="8" borderId="0" xfId="3" applyFont="1" applyFill="1" applyAlignment="1" applyProtection="1">
      <alignment vertical="center"/>
      <protection locked="0"/>
    </xf>
    <xf numFmtId="0" fontId="20" fillId="5" borderId="0" xfId="3" applyFont="1" applyFill="1" applyAlignment="1" applyProtection="1">
      <alignment vertical="center" wrapText="1"/>
      <protection locked="0"/>
    </xf>
    <xf numFmtId="0" fontId="18" fillId="8" borderId="49" xfId="3" applyFont="1" applyFill="1" applyBorder="1" applyAlignment="1" applyProtection="1">
      <alignment vertical="center" wrapText="1"/>
      <protection locked="0"/>
    </xf>
    <xf numFmtId="0" fontId="18" fillId="8" borderId="49" xfId="3" applyFont="1" applyFill="1" applyBorder="1" applyAlignment="1" applyProtection="1">
      <alignment vertical="center"/>
      <protection locked="0"/>
    </xf>
    <xf numFmtId="0" fontId="18" fillId="8" borderId="50" xfId="3" applyFont="1" applyFill="1" applyBorder="1" applyAlignment="1" applyProtection="1">
      <alignment vertical="center"/>
      <protection locked="0"/>
    </xf>
    <xf numFmtId="0" fontId="20" fillId="5" borderId="4" xfId="3" applyFont="1" applyFill="1" applyBorder="1" applyAlignment="1" applyProtection="1">
      <alignment vertical="center" wrapText="1"/>
      <protection locked="0"/>
    </xf>
    <xf numFmtId="0" fontId="18" fillId="8" borderId="4" xfId="3" applyFont="1" applyFill="1" applyBorder="1" applyAlignment="1" applyProtection="1">
      <alignment vertical="center"/>
      <protection locked="0"/>
    </xf>
    <xf numFmtId="164" fontId="18" fillId="8" borderId="76" xfId="5" applyFont="1" applyFill="1" applyBorder="1" applyAlignment="1" applyProtection="1">
      <alignment horizontal="center" vertical="center"/>
      <protection locked="0"/>
    </xf>
    <xf numFmtId="0" fontId="18" fillId="8" borderId="76" xfId="3" applyFont="1" applyFill="1" applyBorder="1" applyAlignment="1" applyProtection="1">
      <alignment horizontal="center" vertical="center"/>
      <protection locked="0"/>
    </xf>
    <xf numFmtId="0" fontId="18" fillId="5" borderId="54" xfId="3" applyFont="1" applyFill="1" applyBorder="1" applyAlignment="1" applyProtection="1">
      <alignment vertical="center" wrapText="1"/>
      <protection locked="0"/>
    </xf>
    <xf numFmtId="0" fontId="18" fillId="5" borderId="16" xfId="3" applyFont="1" applyFill="1" applyBorder="1" applyAlignment="1" applyProtection="1">
      <alignment vertical="center" wrapText="1"/>
      <protection locked="0"/>
    </xf>
    <xf numFmtId="164" fontId="18" fillId="5" borderId="54" xfId="3" applyNumberFormat="1" applyFont="1" applyFill="1" applyBorder="1" applyAlignment="1" applyProtection="1">
      <alignment horizontal="center" vertical="center"/>
      <protection locked="0"/>
    </xf>
    <xf numFmtId="164" fontId="18" fillId="0" borderId="12" xfId="5" applyFont="1" applyFill="1" applyBorder="1" applyAlignment="1" applyProtection="1">
      <alignment horizontal="center" vertical="center"/>
      <protection locked="0"/>
    </xf>
    <xf numFmtId="164" fontId="18" fillId="8" borderId="77" xfId="5" applyFont="1" applyFill="1" applyBorder="1" applyAlignment="1" applyProtection="1">
      <alignment horizontal="center" vertical="center"/>
      <protection locked="0"/>
    </xf>
    <xf numFmtId="164" fontId="19" fillId="0" borderId="13" xfId="5" applyFont="1" applyFill="1" applyBorder="1" applyAlignment="1" applyProtection="1">
      <alignment horizontal="center" vertical="center"/>
      <protection locked="0"/>
    </xf>
    <xf numFmtId="0" fontId="7" fillId="9" borderId="0" xfId="3" applyFont="1" applyFill="1" applyProtection="1">
      <protection locked="0"/>
    </xf>
    <xf numFmtId="0" fontId="7" fillId="0" borderId="50" xfId="3" applyFont="1" applyBorder="1" applyProtection="1">
      <protection locked="0"/>
    </xf>
    <xf numFmtId="0" fontId="7" fillId="0" borderId="53" xfId="3" applyFont="1" applyBorder="1" applyProtection="1">
      <protection locked="0"/>
    </xf>
    <xf numFmtId="164" fontId="19" fillId="5" borderId="78" xfId="5" applyFont="1" applyFill="1" applyBorder="1" applyAlignment="1" applyProtection="1">
      <alignment horizontal="center" vertical="center"/>
      <protection locked="0"/>
    </xf>
    <xf numFmtId="164" fontId="19" fillId="8" borderId="12" xfId="5" applyFont="1" applyFill="1" applyBorder="1" applyAlignment="1" applyProtection="1">
      <alignment horizontal="center" vertical="center"/>
      <protection locked="0"/>
    </xf>
    <xf numFmtId="0" fontId="7" fillId="9" borderId="10" xfId="3" applyFont="1" applyFill="1" applyBorder="1" applyAlignment="1" applyProtection="1">
      <alignment wrapText="1"/>
      <protection locked="0"/>
    </xf>
    <xf numFmtId="0" fontId="7" fillId="9" borderId="20" xfId="3" applyFont="1" applyFill="1" applyBorder="1" applyAlignment="1" applyProtection="1">
      <alignment wrapText="1"/>
      <protection locked="0"/>
    </xf>
    <xf numFmtId="0" fontId="7" fillId="9" borderId="15" xfId="3" applyFont="1" applyFill="1" applyBorder="1" applyAlignment="1" applyProtection="1">
      <alignment wrapText="1"/>
      <protection locked="0"/>
    </xf>
    <xf numFmtId="0" fontId="7" fillId="9" borderId="16" xfId="3" applyFont="1" applyFill="1" applyBorder="1" applyAlignment="1" applyProtection="1">
      <alignment wrapText="1"/>
      <protection locked="0"/>
    </xf>
    <xf numFmtId="0" fontId="7" fillId="9" borderId="16" xfId="3" applyFont="1" applyFill="1" applyBorder="1"/>
    <xf numFmtId="0" fontId="6" fillId="9" borderId="48" xfId="3" applyFont="1" applyFill="1" applyBorder="1" applyProtection="1">
      <protection locked="0"/>
    </xf>
    <xf numFmtId="0" fontId="7" fillId="9" borderId="49" xfId="3" applyFont="1" applyFill="1" applyBorder="1" applyProtection="1">
      <protection locked="0"/>
    </xf>
    <xf numFmtId="0" fontId="7" fillId="9" borderId="5" xfId="3" applyFont="1" applyFill="1" applyBorder="1" applyAlignment="1" applyProtection="1">
      <alignment vertical="top"/>
      <protection locked="0"/>
    </xf>
    <xf numFmtId="0" fontId="6" fillId="9" borderId="0" xfId="3" applyFont="1" applyFill="1" applyAlignment="1" applyProtection="1">
      <alignment vertical="center" textRotation="90"/>
      <protection locked="0"/>
    </xf>
    <xf numFmtId="0" fontId="7" fillId="9" borderId="0" xfId="3" applyFont="1" applyFill="1" applyAlignment="1" applyProtection="1">
      <alignment wrapText="1"/>
      <protection locked="0"/>
    </xf>
    <xf numFmtId="0" fontId="7" fillId="0" borderId="4" xfId="3" applyFont="1" applyBorder="1" applyProtection="1">
      <protection locked="0"/>
    </xf>
    <xf numFmtId="0" fontId="7" fillId="9" borderId="5" xfId="3" applyFont="1" applyFill="1" applyBorder="1" applyAlignment="1" applyProtection="1">
      <alignment vertical="center" wrapText="1"/>
      <protection locked="0"/>
    </xf>
    <xf numFmtId="0" fontId="19" fillId="3" borderId="0" xfId="3" applyFont="1" applyFill="1" applyProtection="1">
      <protection locked="0"/>
    </xf>
    <xf numFmtId="0" fontId="7" fillId="9" borderId="0" xfId="3" applyFont="1" applyFill="1" applyAlignment="1" applyProtection="1">
      <alignment vertical="center" wrapText="1"/>
      <protection locked="0"/>
    </xf>
    <xf numFmtId="0" fontId="7" fillId="3" borderId="0" xfId="3" applyFont="1" applyFill="1" applyAlignment="1" applyProtection="1">
      <alignment horizontal="center"/>
      <protection locked="0"/>
    </xf>
    <xf numFmtId="0" fontId="7" fillId="9" borderId="80" xfId="3" applyFont="1" applyFill="1" applyBorder="1" applyAlignment="1" applyProtection="1">
      <alignment vertical="center" wrapText="1"/>
      <protection locked="0"/>
    </xf>
    <xf numFmtId="0" fontId="7" fillId="9" borderId="0" xfId="3" applyFont="1" applyFill="1"/>
    <xf numFmtId="0" fontId="7" fillId="9" borderId="5" xfId="3" applyFont="1" applyFill="1" applyBorder="1" applyProtection="1">
      <protection locked="0"/>
    </xf>
    <xf numFmtId="0" fontId="6" fillId="9" borderId="0" xfId="3" applyFont="1" applyFill="1" applyAlignment="1" applyProtection="1">
      <alignment horizontal="left"/>
      <protection locked="0"/>
    </xf>
    <xf numFmtId="0" fontId="7" fillId="9" borderId="0" xfId="3" applyFont="1" applyFill="1" applyAlignment="1" applyProtection="1">
      <alignment horizontal="right"/>
      <protection locked="0"/>
    </xf>
    <xf numFmtId="0" fontId="6" fillId="9" borderId="0" xfId="3" applyFont="1" applyFill="1" applyProtection="1">
      <protection locked="0"/>
    </xf>
    <xf numFmtId="0" fontId="7" fillId="9" borderId="0" xfId="3" applyFont="1" applyFill="1" applyAlignment="1" applyProtection="1">
      <alignment horizontal="left"/>
      <protection locked="0"/>
    </xf>
    <xf numFmtId="0" fontId="7" fillId="9" borderId="51" xfId="3" applyFont="1" applyFill="1" applyBorder="1" applyAlignment="1" applyProtection="1">
      <alignment vertical="top"/>
      <protection locked="0"/>
    </xf>
    <xf numFmtId="0" fontId="6" fillId="9" borderId="52" xfId="3" applyFont="1" applyFill="1" applyBorder="1" applyAlignment="1" applyProtection="1">
      <alignment horizontal="left" vertical="top"/>
      <protection locked="0"/>
    </xf>
    <xf numFmtId="0" fontId="7" fillId="9" borderId="52" xfId="3" applyFont="1" applyFill="1" applyBorder="1" applyAlignment="1" applyProtection="1">
      <alignment horizontal="left" vertical="top"/>
      <protection locked="0"/>
    </xf>
    <xf numFmtId="0" fontId="7" fillId="9" borderId="52" xfId="3" applyFont="1" applyFill="1" applyBorder="1" applyAlignment="1" applyProtection="1">
      <alignment vertical="top"/>
      <protection locked="0"/>
    </xf>
    <xf numFmtId="0" fontId="7" fillId="9" borderId="52" xfId="3" applyFont="1" applyFill="1" applyBorder="1" applyProtection="1">
      <protection locked="0"/>
    </xf>
    <xf numFmtId="0" fontId="7" fillId="9" borderId="61" xfId="3" applyFont="1" applyFill="1" applyBorder="1" applyProtection="1">
      <protection locked="0"/>
    </xf>
    <xf numFmtId="0" fontId="7" fillId="9" borderId="52" xfId="3" applyFont="1" applyFill="1" applyBorder="1"/>
    <xf numFmtId="168" fontId="22" fillId="3" borderId="0" xfId="3" applyNumberFormat="1" applyFont="1" applyFill="1" applyAlignment="1" applyProtection="1">
      <alignment horizontal="center"/>
      <protection locked="0"/>
    </xf>
    <xf numFmtId="0" fontId="7" fillId="0" borderId="0" xfId="3" applyFont="1" applyAlignment="1" applyProtection="1">
      <alignment horizontal="center"/>
      <protection locked="0"/>
    </xf>
    <xf numFmtId="0" fontId="7" fillId="3" borderId="4" xfId="3" applyFont="1" applyFill="1" applyBorder="1" applyAlignment="1" applyProtection="1">
      <alignment horizontal="center"/>
      <protection locked="0"/>
    </xf>
    <xf numFmtId="0" fontId="7" fillId="0" borderId="4" xfId="3" applyFont="1" applyBorder="1" applyAlignment="1" applyProtection="1">
      <alignment horizontal="center"/>
      <protection locked="0"/>
    </xf>
    <xf numFmtId="0" fontId="6" fillId="0" borderId="52" xfId="3" applyFont="1" applyBorder="1" applyAlignment="1" applyProtection="1">
      <alignment horizontal="left"/>
      <protection locked="0"/>
    </xf>
    <xf numFmtId="0" fontId="7" fillId="0" borderId="52" xfId="3" applyFont="1" applyBorder="1" applyAlignment="1" applyProtection="1">
      <alignment horizontal="left"/>
      <protection locked="0"/>
    </xf>
    <xf numFmtId="0" fontId="7" fillId="0" borderId="52" xfId="3" applyFont="1" applyBorder="1" applyAlignment="1" applyProtection="1">
      <alignment horizontal="center"/>
      <protection locked="0"/>
    </xf>
    <xf numFmtId="0" fontId="23" fillId="0" borderId="52" xfId="3" applyFont="1" applyBorder="1" applyAlignment="1">
      <alignment wrapText="1"/>
    </xf>
    <xf numFmtId="0" fontId="23" fillId="0" borderId="53" xfId="3" applyFont="1" applyBorder="1" applyAlignment="1">
      <alignment wrapText="1"/>
    </xf>
    <xf numFmtId="0" fontId="7" fillId="3" borderId="5" xfId="3" applyFont="1" applyFill="1" applyBorder="1" applyProtection="1">
      <protection locked="0"/>
    </xf>
    <xf numFmtId="164" fontId="19" fillId="0" borderId="20" xfId="5" applyFont="1" applyFill="1" applyBorder="1" applyAlignment="1" applyProtection="1">
      <alignment horizontal="center" vertical="center"/>
      <protection locked="0"/>
    </xf>
    <xf numFmtId="0" fontId="7" fillId="0" borderId="54" xfId="3" applyFont="1" applyBorder="1" applyAlignment="1" applyProtection="1">
      <alignment horizontal="left" vertical="top"/>
      <protection locked="0"/>
    </xf>
    <xf numFmtId="0" fontId="7" fillId="0" borderId="54" xfId="3" applyFont="1" applyBorder="1" applyAlignment="1" applyProtection="1">
      <alignment vertical="top"/>
      <protection locked="0"/>
    </xf>
    <xf numFmtId="0" fontId="7" fillId="0" borderId="16" xfId="3" applyFont="1" applyBorder="1" applyAlignment="1" applyProtection="1">
      <alignment vertical="top"/>
      <protection locked="0"/>
    </xf>
    <xf numFmtId="0" fontId="7" fillId="0" borderId="0" xfId="3" applyFont="1" applyAlignment="1" applyProtection="1">
      <alignment vertical="center" wrapText="1"/>
      <protection locked="0"/>
    </xf>
    <xf numFmtId="0" fontId="7" fillId="0" borderId="52" xfId="3" applyFont="1" applyBorder="1"/>
    <xf numFmtId="0" fontId="6" fillId="0" borderId="49" xfId="3" applyFont="1" applyBorder="1" applyAlignment="1" applyProtection="1">
      <alignment horizontal="left"/>
      <protection locked="0"/>
    </xf>
    <xf numFmtId="0" fontId="7" fillId="0" borderId="49" xfId="3" applyFont="1" applyBorder="1" applyAlignment="1" applyProtection="1">
      <alignment horizontal="left"/>
      <protection locked="0"/>
    </xf>
    <xf numFmtId="0" fontId="6" fillId="0" borderId="49" xfId="3" applyFont="1" applyBorder="1" applyProtection="1">
      <protection locked="0"/>
    </xf>
    <xf numFmtId="0" fontId="0" fillId="6" borderId="0" xfId="0" applyFill="1"/>
    <xf numFmtId="166" fontId="3" fillId="10" borderId="40" xfId="2" applyNumberFormat="1" applyFont="1" applyFill="1" applyBorder="1"/>
    <xf numFmtId="166" fontId="3" fillId="10" borderId="45" xfId="2" applyNumberFormat="1" applyFont="1" applyFill="1" applyBorder="1"/>
    <xf numFmtId="166" fontId="3" fillId="10" borderId="31" xfId="2" applyNumberFormat="1" applyFont="1" applyFill="1" applyBorder="1"/>
    <xf numFmtId="166" fontId="3" fillId="10" borderId="43" xfId="2" applyNumberFormat="1" applyFont="1" applyFill="1" applyBorder="1"/>
    <xf numFmtId="166" fontId="3" fillId="10" borderId="36" xfId="2" applyNumberFormat="1" applyFont="1" applyFill="1" applyBorder="1"/>
    <xf numFmtId="166" fontId="3" fillId="10" borderId="21" xfId="2" applyNumberFormat="1" applyFont="1" applyFill="1" applyBorder="1"/>
    <xf numFmtId="166" fontId="3" fillId="10" borderId="32" xfId="2" applyNumberFormat="1" applyFont="1" applyFill="1" applyBorder="1"/>
    <xf numFmtId="166" fontId="2" fillId="7" borderId="38" xfId="2" applyNumberFormat="1" applyFont="1" applyFill="1" applyBorder="1"/>
    <xf numFmtId="166" fontId="4" fillId="7" borderId="32" xfId="2" applyNumberFormat="1" applyFont="1" applyFill="1" applyBorder="1"/>
    <xf numFmtId="0" fontId="2" fillId="7" borderId="44" xfId="0" applyFont="1" applyFill="1" applyBorder="1" applyAlignment="1">
      <alignment horizontal="center"/>
    </xf>
    <xf numFmtId="166" fontId="2" fillId="7" borderId="45" xfId="2" applyNumberFormat="1" applyFont="1" applyFill="1" applyBorder="1" applyAlignment="1">
      <alignment horizontal="center"/>
    </xf>
    <xf numFmtId="0" fontId="35" fillId="0" borderId="0" xfId="0" applyFont="1"/>
    <xf numFmtId="0" fontId="36" fillId="0" borderId="0" xfId="0" applyFont="1"/>
    <xf numFmtId="4" fontId="36" fillId="0" borderId="0" xfId="0" applyNumberFormat="1" applyFont="1"/>
    <xf numFmtId="14" fontId="36" fillId="0" borderId="0" xfId="0" applyNumberFormat="1" applyFont="1"/>
    <xf numFmtId="10" fontId="36" fillId="0" borderId="0" xfId="0" applyNumberFormat="1" applyFont="1"/>
    <xf numFmtId="14" fontId="36" fillId="0" borderId="0" xfId="0" applyNumberFormat="1" applyFont="1" applyAlignment="1">
      <alignment vertical="center"/>
    </xf>
    <xf numFmtId="4" fontId="36" fillId="11" borderId="0" xfId="0" applyNumberFormat="1" applyFont="1" applyFill="1"/>
    <xf numFmtId="0" fontId="36" fillId="11" borderId="0" xfId="0" applyFont="1" applyFill="1"/>
    <xf numFmtId="0" fontId="36" fillId="0" borderId="0" xfId="0" applyFont="1" applyAlignment="1">
      <alignment horizontal="right"/>
    </xf>
    <xf numFmtId="0" fontId="36" fillId="0" borderId="25" xfId="0" applyFont="1" applyBorder="1"/>
    <xf numFmtId="0" fontId="36" fillId="0" borderId="26" xfId="0" applyFont="1" applyBorder="1"/>
    <xf numFmtId="4" fontId="36" fillId="0" borderId="25" xfId="0" applyNumberFormat="1" applyFont="1" applyBorder="1"/>
    <xf numFmtId="4" fontId="36" fillId="0" borderId="26" xfId="0" applyNumberFormat="1" applyFont="1" applyBorder="1"/>
    <xf numFmtId="0" fontId="36" fillId="11" borderId="25" xfId="0" applyFont="1" applyFill="1" applyBorder="1"/>
    <xf numFmtId="4" fontId="36" fillId="11" borderId="26" xfId="0" applyNumberFormat="1" applyFont="1" applyFill="1" applyBorder="1"/>
    <xf numFmtId="0" fontId="36" fillId="11" borderId="26" xfId="0" applyFont="1" applyFill="1" applyBorder="1"/>
    <xf numFmtId="0" fontId="38" fillId="0" borderId="25" xfId="0" applyFont="1" applyBorder="1"/>
    <xf numFmtId="0" fontId="38" fillId="0" borderId="26" xfId="0" applyFont="1" applyBorder="1"/>
    <xf numFmtId="0" fontId="38" fillId="0" borderId="0" xfId="0" applyFont="1"/>
    <xf numFmtId="169" fontId="0" fillId="0" borderId="0" xfId="1" applyNumberFormat="1" applyFont="1"/>
    <xf numFmtId="169" fontId="0" fillId="0" borderId="0" xfId="0" applyNumberFormat="1"/>
    <xf numFmtId="3" fontId="0" fillId="0" borderId="0" xfId="0" applyNumberFormat="1"/>
    <xf numFmtId="0" fontId="3" fillId="0" borderId="0" xfId="0" applyFont="1"/>
    <xf numFmtId="3" fontId="3" fillId="0" borderId="0" xfId="0" applyNumberFormat="1" applyFont="1"/>
    <xf numFmtId="169" fontId="0" fillId="0" borderId="21" xfId="1" applyNumberFormat="1" applyFont="1" applyBorder="1"/>
    <xf numFmtId="169" fontId="0" fillId="0" borderId="21" xfId="0" applyNumberFormat="1" applyBorder="1"/>
    <xf numFmtId="0" fontId="38" fillId="0" borderId="21" xfId="0" applyFont="1" applyBorder="1"/>
    <xf numFmtId="0" fontId="38" fillId="0" borderId="83" xfId="0" applyFont="1" applyBorder="1"/>
    <xf numFmtId="0" fontId="38" fillId="0" borderId="84" xfId="0" applyFont="1" applyBorder="1"/>
    <xf numFmtId="169" fontId="1" fillId="0" borderId="21" xfId="1" applyNumberFormat="1" applyFont="1" applyBorder="1"/>
    <xf numFmtId="169" fontId="1" fillId="0" borderId="36" xfId="1" applyNumberFormat="1" applyFont="1" applyBorder="1"/>
    <xf numFmtId="0" fontId="17" fillId="9" borderId="62" xfId="3" applyFont="1" applyFill="1" applyBorder="1" applyAlignment="1" applyProtection="1">
      <alignment horizontal="center"/>
      <protection locked="0"/>
    </xf>
    <xf numFmtId="0" fontId="17" fillId="8" borderId="54" xfId="3" applyFont="1" applyFill="1" applyBorder="1" applyAlignment="1" applyProtection="1">
      <alignment horizontal="left"/>
      <protection locked="0"/>
    </xf>
    <xf numFmtId="0" fontId="17" fillId="8" borderId="54" xfId="3" applyFont="1" applyFill="1" applyBorder="1" applyProtection="1">
      <protection locked="0"/>
    </xf>
    <xf numFmtId="0" fontId="17" fillId="9" borderId="54" xfId="3" applyFont="1" applyFill="1" applyBorder="1" applyProtection="1">
      <protection locked="0"/>
    </xf>
    <xf numFmtId="0" fontId="17" fillId="9" borderId="62" xfId="3" applyFont="1" applyFill="1" applyBorder="1" applyProtection="1">
      <protection locked="0"/>
    </xf>
    <xf numFmtId="169" fontId="2" fillId="7" borderId="46" xfId="1" applyNumberFormat="1" applyFont="1" applyFill="1" applyBorder="1" applyAlignment="1">
      <alignment horizontal="center"/>
    </xf>
    <xf numFmtId="169" fontId="0" fillId="0" borderId="34" xfId="1" applyNumberFormat="1" applyFont="1" applyBorder="1"/>
    <xf numFmtId="169" fontId="0" fillId="0" borderId="41" xfId="1" applyNumberFormat="1" applyFont="1" applyBorder="1"/>
    <xf numFmtId="169" fontId="4" fillId="7" borderId="34" xfId="1" applyNumberFormat="1" applyFont="1" applyFill="1" applyBorder="1"/>
    <xf numFmtId="169" fontId="0" fillId="0" borderId="35" xfId="1" applyNumberFormat="1" applyFont="1" applyBorder="1"/>
    <xf numFmtId="169" fontId="0" fillId="0" borderId="37" xfId="1" applyNumberFormat="1" applyFont="1" applyBorder="1"/>
    <xf numFmtId="169" fontId="0" fillId="0" borderId="46" xfId="1" applyNumberFormat="1" applyFont="1" applyBorder="1"/>
    <xf numFmtId="169" fontId="0" fillId="10" borderId="82" xfId="1" applyNumberFormat="1" applyFont="1" applyFill="1" applyBorder="1"/>
    <xf numFmtId="169" fontId="3" fillId="10" borderId="46" xfId="1" applyNumberFormat="1" applyFont="1" applyFill="1" applyBorder="1"/>
    <xf numFmtId="169" fontId="3" fillId="0" borderId="35" xfId="1" applyNumberFormat="1" applyFont="1" applyBorder="1"/>
    <xf numFmtId="169" fontId="2" fillId="7" borderId="47" xfId="1" applyNumberFormat="1" applyFont="1" applyFill="1" applyBorder="1"/>
    <xf numFmtId="169" fontId="3" fillId="10" borderId="31" xfId="1" applyNumberFormat="1" applyFont="1" applyFill="1" applyBorder="1"/>
    <xf numFmtId="169" fontId="4" fillId="7" borderId="46" xfId="1" applyNumberFormat="1" applyFont="1" applyFill="1" applyBorder="1"/>
    <xf numFmtId="169" fontId="3" fillId="10" borderId="37" xfId="1" applyNumberFormat="1" applyFont="1" applyFill="1" applyBorder="1"/>
    <xf numFmtId="169" fontId="2" fillId="7" borderId="34" xfId="1" applyNumberFormat="1" applyFont="1" applyFill="1" applyBorder="1"/>
    <xf numFmtId="169" fontId="3" fillId="10" borderId="35" xfId="1" applyNumberFormat="1" applyFont="1" applyFill="1" applyBorder="1"/>
    <xf numFmtId="169" fontId="2" fillId="7" borderId="41" xfId="1" applyNumberFormat="1" applyFont="1" applyFill="1" applyBorder="1"/>
    <xf numFmtId="169" fontId="3" fillId="10" borderId="47" xfId="1" applyNumberFormat="1" applyFont="1" applyFill="1" applyBorder="1"/>
    <xf numFmtId="169" fontId="4" fillId="7" borderId="47" xfId="1" applyNumberFormat="1" applyFont="1" applyFill="1" applyBorder="1"/>
    <xf numFmtId="169" fontId="2" fillId="7" borderId="35" xfId="1" applyNumberFormat="1" applyFont="1" applyFill="1" applyBorder="1"/>
    <xf numFmtId="169" fontId="0" fillId="0" borderId="42" xfId="1" applyNumberFormat="1" applyFont="1" applyBorder="1"/>
    <xf numFmtId="169" fontId="2" fillId="7" borderId="45" xfId="1" applyNumberFormat="1" applyFont="1" applyFill="1" applyBorder="1" applyAlignment="1">
      <alignment horizontal="center"/>
    </xf>
    <xf numFmtId="169" fontId="4" fillId="7" borderId="45" xfId="1" applyNumberFormat="1" applyFont="1" applyFill="1" applyBorder="1"/>
    <xf numFmtId="169" fontId="4" fillId="7" borderId="32" xfId="1" applyNumberFormat="1" applyFont="1" applyFill="1" applyBorder="1"/>
    <xf numFmtId="169" fontId="0" fillId="0" borderId="33" xfId="1" applyNumberFormat="1" applyFont="1" applyBorder="1"/>
    <xf numFmtId="169" fontId="3" fillId="10" borderId="40" xfId="1" applyNumberFormat="1" applyFont="1" applyFill="1" applyBorder="1"/>
    <xf numFmtId="169" fontId="0" fillId="0" borderId="45" xfId="1" applyNumberFormat="1" applyFont="1" applyBorder="1"/>
    <xf numFmtId="169" fontId="3" fillId="10" borderId="45" xfId="1" applyNumberFormat="1" applyFont="1" applyFill="1" applyBorder="1"/>
    <xf numFmtId="169" fontId="3" fillId="0" borderId="21" xfId="1" applyNumberFormat="1" applyFont="1" applyBorder="1"/>
    <xf numFmtId="169" fontId="2" fillId="7" borderId="32" xfId="1" applyNumberFormat="1" applyFont="1" applyFill="1" applyBorder="1"/>
    <xf numFmtId="169" fontId="3" fillId="10" borderId="36" xfId="1" applyNumberFormat="1" applyFont="1" applyFill="1" applyBorder="1"/>
    <xf numFmtId="169" fontId="2" fillId="7" borderId="33" xfId="1" applyNumberFormat="1" applyFont="1" applyFill="1" applyBorder="1"/>
    <xf numFmtId="169" fontId="3" fillId="10" borderId="21" xfId="1" applyNumberFormat="1" applyFont="1" applyFill="1" applyBorder="1"/>
    <xf numFmtId="169" fontId="2" fillId="7" borderId="38" xfId="1" applyNumberFormat="1" applyFont="1" applyFill="1" applyBorder="1"/>
    <xf numFmtId="169" fontId="3" fillId="10" borderId="32" xfId="1" applyNumberFormat="1" applyFont="1" applyFill="1" applyBorder="1"/>
    <xf numFmtId="169" fontId="2" fillId="7" borderId="21" xfId="1" applyNumberFormat="1" applyFont="1" applyFill="1" applyBorder="1"/>
    <xf numFmtId="169" fontId="0" fillId="0" borderId="31" xfId="1" applyNumberFormat="1" applyFont="1" applyBorder="1"/>
    <xf numFmtId="169" fontId="1" fillId="0" borderId="31" xfId="1" applyNumberFormat="1" applyFont="1" applyBorder="1"/>
    <xf numFmtId="0" fontId="2" fillId="12" borderId="39" xfId="0" applyFont="1" applyFill="1" applyBorder="1"/>
    <xf numFmtId="169" fontId="4" fillId="12" borderId="54" xfId="1" applyNumberFormat="1" applyFont="1" applyFill="1" applyBorder="1"/>
    <xf numFmtId="166" fontId="4" fillId="12" borderId="54" xfId="2" applyNumberFormat="1" applyFont="1" applyFill="1" applyBorder="1"/>
    <xf numFmtId="169" fontId="4" fillId="12" borderId="16" xfId="1" applyNumberFormat="1" applyFont="1" applyFill="1" applyBorder="1"/>
    <xf numFmtId="169" fontId="36" fillId="0" borderId="0" xfId="1" applyNumberFormat="1" applyFont="1"/>
    <xf numFmtId="49" fontId="37" fillId="0" borderId="0" xfId="0" applyNumberFormat="1" applyFont="1" applyAlignment="1">
      <alignment horizontal="center"/>
    </xf>
    <xf numFmtId="4" fontId="38" fillId="0" borderId="0" xfId="0" applyNumberFormat="1" applyFont="1"/>
    <xf numFmtId="1" fontId="36" fillId="0" borderId="0" xfId="0" applyNumberFormat="1" applyFont="1" applyAlignment="1">
      <alignment horizontal="left"/>
    </xf>
    <xf numFmtId="4" fontId="38" fillId="0" borderId="85" xfId="0" applyNumberFormat="1" applyFont="1" applyBorder="1"/>
    <xf numFmtId="0" fontId="43" fillId="0" borderId="0" xfId="0" applyFont="1"/>
    <xf numFmtId="0" fontId="36" fillId="0" borderId="0" xfId="0" applyFont="1" applyAlignment="1">
      <alignment horizontal="left"/>
    </xf>
    <xf numFmtId="3" fontId="39" fillId="0" borderId="0" xfId="0" applyNumberFormat="1" applyFont="1"/>
    <xf numFmtId="3" fontId="39" fillId="0" borderId="0" xfId="0" applyNumberFormat="1" applyFont="1" applyAlignment="1">
      <alignment horizontal="left"/>
    </xf>
    <xf numFmtId="3" fontId="40" fillId="0" borderId="0" xfId="0" applyNumberFormat="1" applyFont="1"/>
    <xf numFmtId="3" fontId="40" fillId="0" borderId="0" xfId="0" applyNumberFormat="1" applyFont="1" applyAlignment="1">
      <alignment horizontal="left"/>
    </xf>
    <xf numFmtId="3" fontId="38" fillId="0" borderId="0" xfId="0" applyNumberFormat="1" applyFont="1"/>
    <xf numFmtId="3" fontId="38" fillId="0" borderId="0" xfId="0" applyNumberFormat="1" applyFont="1" applyAlignment="1">
      <alignment horizontal="left"/>
    </xf>
    <xf numFmtId="3" fontId="41" fillId="0" borderId="0" xfId="0" applyNumberFormat="1" applyFont="1"/>
    <xf numFmtId="3" fontId="41" fillId="0" borderId="0" xfId="0" applyNumberFormat="1" applyFont="1" applyAlignment="1">
      <alignment horizontal="left"/>
    </xf>
    <xf numFmtId="3" fontId="42" fillId="0" borderId="0" xfId="0" applyNumberFormat="1" applyFont="1"/>
    <xf numFmtId="3" fontId="42" fillId="0" borderId="0" xfId="0" applyNumberFormat="1" applyFont="1" applyAlignment="1">
      <alignment horizontal="left"/>
    </xf>
    <xf numFmtId="0" fontId="39" fillId="0" borderId="0" xfId="0" applyFont="1"/>
    <xf numFmtId="0" fontId="40" fillId="0" borderId="0" xfId="0" applyFont="1"/>
    <xf numFmtId="0" fontId="41" fillId="0" borderId="0" xfId="0" applyFont="1"/>
    <xf numFmtId="0" fontId="42" fillId="0" borderId="0" xfId="0" applyFont="1"/>
    <xf numFmtId="1" fontId="36" fillId="0" borderId="0" xfId="0" applyNumberFormat="1" applyFont="1"/>
    <xf numFmtId="49" fontId="37" fillId="0" borderId="21" xfId="0" applyNumberFormat="1" applyFont="1" applyBorder="1" applyAlignment="1">
      <alignment horizontal="center"/>
    </xf>
    <xf numFmtId="0" fontId="36" fillId="0" borderId="21" xfId="0" applyFont="1" applyBorder="1"/>
    <xf numFmtId="14" fontId="36" fillId="0" borderId="21" xfId="0" applyNumberFormat="1" applyFont="1" applyBorder="1"/>
    <xf numFmtId="4" fontId="36" fillId="0" borderId="21" xfId="0" applyNumberFormat="1" applyFont="1" applyBorder="1"/>
    <xf numFmtId="169" fontId="36" fillId="0" borderId="21" xfId="1" applyNumberFormat="1" applyFont="1" applyFill="1" applyBorder="1" applyAlignment="1" applyProtection="1"/>
    <xf numFmtId="169" fontId="0" fillId="6" borderId="0" xfId="1" applyNumberFormat="1" applyFont="1" applyFill="1"/>
    <xf numFmtId="169" fontId="0" fillId="0" borderId="0" xfId="1" applyNumberFormat="1" applyFont="1" applyBorder="1"/>
    <xf numFmtId="169" fontId="0" fillId="0" borderId="0" xfId="1" applyNumberFormat="1" applyFont="1" applyBorder="1" applyAlignment="1">
      <alignment horizontal="right"/>
    </xf>
    <xf numFmtId="0" fontId="13" fillId="4" borderId="0" xfId="3" applyFont="1" applyFill="1" applyAlignment="1" applyProtection="1">
      <alignment horizontal="right"/>
      <protection locked="0"/>
    </xf>
    <xf numFmtId="0" fontId="13" fillId="3" borderId="52" xfId="3" applyFont="1" applyFill="1" applyBorder="1" applyAlignment="1" applyProtection="1">
      <alignment horizontal="center"/>
      <protection locked="0"/>
    </xf>
    <xf numFmtId="0" fontId="15" fillId="0" borderId="1" xfId="3" applyFont="1" applyBorder="1" applyAlignment="1" applyProtection="1">
      <alignment horizontal="center" vertical="center" textRotation="90" wrapText="1"/>
      <protection locked="0"/>
    </xf>
    <xf numFmtId="0" fontId="15" fillId="0" borderId="0" xfId="3" applyFont="1" applyAlignment="1" applyProtection="1">
      <alignment horizontal="center" vertical="center" textRotation="90" wrapText="1"/>
      <protection locked="0"/>
    </xf>
    <xf numFmtId="0" fontId="15" fillId="5" borderId="8" xfId="3" applyFont="1" applyFill="1" applyBorder="1" applyAlignment="1" applyProtection="1">
      <alignment horizontal="left"/>
      <protection locked="0"/>
    </xf>
    <xf numFmtId="0" fontId="10" fillId="0" borderId="0" xfId="4" applyFont="1" applyFill="1" applyBorder="1" applyAlignment="1" applyProtection="1">
      <alignment horizontal="center"/>
      <protection locked="0"/>
    </xf>
    <xf numFmtId="0" fontId="6" fillId="3" borderId="0" xfId="3" applyFont="1" applyFill="1" applyAlignment="1" applyProtection="1">
      <alignment horizontal="center" vertical="top"/>
      <protection locked="0"/>
    </xf>
    <xf numFmtId="0" fontId="25" fillId="8" borderId="15" xfId="3" applyFont="1" applyFill="1" applyBorder="1" applyAlignment="1" applyProtection="1">
      <alignment horizontal="center"/>
      <protection locked="0"/>
    </xf>
    <xf numFmtId="0" fontId="25" fillId="8" borderId="54" xfId="3" applyFont="1" applyFill="1" applyBorder="1" applyAlignment="1" applyProtection="1">
      <alignment horizontal="center"/>
      <protection locked="0"/>
    </xf>
    <xf numFmtId="0" fontId="17" fillId="8" borderId="62" xfId="3" applyFont="1" applyFill="1" applyBorder="1" applyAlignment="1" applyProtection="1">
      <alignment horizontal="center"/>
      <protection locked="0"/>
    </xf>
    <xf numFmtId="0" fontId="17" fillId="9" borderId="54" xfId="3" applyFont="1" applyFill="1" applyBorder="1" applyAlignment="1" applyProtection="1">
      <alignment horizontal="center"/>
      <protection locked="0"/>
    </xf>
    <xf numFmtId="0" fontId="11" fillId="3" borderId="58" xfId="3" applyFont="1" applyFill="1" applyBorder="1" applyAlignment="1" applyProtection="1">
      <alignment horizontal="center" vertical="center" wrapText="1"/>
      <protection locked="0"/>
    </xf>
    <xf numFmtId="0" fontId="11" fillId="3" borderId="49" xfId="3" applyFont="1" applyFill="1" applyBorder="1" applyAlignment="1" applyProtection="1">
      <alignment horizontal="center" vertical="center" wrapText="1"/>
      <protection locked="0"/>
    </xf>
    <xf numFmtId="0" fontId="11" fillId="3" borderId="25" xfId="3" applyFont="1" applyFill="1" applyBorder="1" applyAlignment="1" applyProtection="1">
      <alignment horizontal="center" vertical="center" wrapText="1"/>
      <protection locked="0"/>
    </xf>
    <xf numFmtId="0" fontId="11" fillId="3" borderId="0" xfId="3" applyFont="1" applyFill="1" applyAlignment="1" applyProtection="1">
      <alignment horizontal="center" vertical="center" wrapText="1"/>
      <protection locked="0"/>
    </xf>
    <xf numFmtId="0" fontId="11" fillId="3" borderId="60" xfId="3" applyFont="1" applyFill="1" applyBorder="1" applyAlignment="1" applyProtection="1">
      <alignment horizontal="center" vertical="center" wrapText="1"/>
      <protection locked="0"/>
    </xf>
    <xf numFmtId="0" fontId="11" fillId="3" borderId="52" xfId="3" applyFont="1" applyFill="1" applyBorder="1" applyAlignment="1" applyProtection="1">
      <alignment horizontal="center" vertical="center" wrapText="1"/>
      <protection locked="0"/>
    </xf>
    <xf numFmtId="0" fontId="18" fillId="3" borderId="5" xfId="3" applyFont="1" applyFill="1" applyBorder="1" applyAlignment="1" applyProtection="1">
      <alignment horizontal="left" vertical="center" wrapText="1"/>
      <protection locked="0"/>
    </xf>
    <xf numFmtId="0" fontId="18" fillId="3" borderId="0" xfId="3" applyFont="1" applyFill="1" applyAlignment="1" applyProtection="1">
      <alignment horizontal="left" vertical="center" wrapText="1"/>
      <protection locked="0"/>
    </xf>
    <xf numFmtId="0" fontId="18" fillId="3" borderId="4" xfId="3" applyFont="1" applyFill="1" applyBorder="1" applyAlignment="1" applyProtection="1">
      <alignment horizontal="left" vertical="center" wrapText="1"/>
      <protection locked="0"/>
    </xf>
    <xf numFmtId="0" fontId="20" fillId="8" borderId="5" xfId="3" applyFont="1" applyFill="1" applyBorder="1" applyAlignment="1" applyProtection="1">
      <alignment horizontal="left" vertical="center" wrapText="1"/>
      <protection locked="0"/>
    </xf>
    <xf numFmtId="0" fontId="20" fillId="8" borderId="0" xfId="3" applyFont="1" applyFill="1" applyAlignment="1" applyProtection="1">
      <alignment horizontal="left" vertical="center" wrapText="1"/>
      <protection locked="0"/>
    </xf>
    <xf numFmtId="0" fontId="20" fillId="8" borderId="4" xfId="3" applyFont="1" applyFill="1" applyBorder="1" applyAlignment="1" applyProtection="1">
      <alignment horizontal="left" vertical="center" wrapText="1"/>
      <protection locked="0"/>
    </xf>
    <xf numFmtId="164" fontId="20" fillId="8" borderId="48" xfId="5" applyFont="1" applyFill="1" applyBorder="1" applyAlignment="1" applyProtection="1">
      <alignment horizontal="center" vertical="center" wrapText="1"/>
      <protection locked="0"/>
    </xf>
    <xf numFmtId="164" fontId="20" fillId="8" borderId="49" xfId="5" applyFont="1" applyFill="1" applyBorder="1" applyAlignment="1" applyProtection="1">
      <alignment horizontal="center" vertical="center" wrapText="1"/>
      <protection locked="0"/>
    </xf>
    <xf numFmtId="164" fontId="20" fillId="8" borderId="50" xfId="5" applyFont="1" applyFill="1" applyBorder="1" applyAlignment="1" applyProtection="1">
      <alignment horizontal="center" vertical="center" wrapText="1"/>
      <protection locked="0"/>
    </xf>
    <xf numFmtId="0" fontId="6" fillId="3" borderId="15" xfId="3" applyFont="1" applyFill="1" applyBorder="1" applyAlignment="1" applyProtection="1">
      <alignment horizontal="center" vertical="center"/>
      <protection locked="0"/>
    </xf>
    <xf numFmtId="0" fontId="6" fillId="3" borderId="54" xfId="3" applyFont="1" applyFill="1" applyBorder="1" applyAlignment="1" applyProtection="1">
      <alignment horizontal="center" vertical="center"/>
      <protection locked="0"/>
    </xf>
    <xf numFmtId="0" fontId="6" fillId="3" borderId="16" xfId="3" applyFont="1" applyFill="1" applyBorder="1" applyAlignment="1" applyProtection="1">
      <alignment horizontal="center" vertical="center"/>
      <protection locked="0"/>
    </xf>
    <xf numFmtId="0" fontId="6" fillId="3" borderId="15" xfId="3" applyFont="1" applyFill="1" applyBorder="1" applyAlignment="1" applyProtection="1">
      <alignment horizontal="center" vertical="center" wrapText="1"/>
      <protection locked="0"/>
    </xf>
    <xf numFmtId="0" fontId="6" fillId="3" borderId="54" xfId="3" applyFont="1" applyFill="1" applyBorder="1" applyAlignment="1" applyProtection="1">
      <alignment horizontal="center" vertical="center" wrapText="1"/>
      <protection locked="0"/>
    </xf>
    <xf numFmtId="0" fontId="6" fillId="3" borderId="16" xfId="3" applyFont="1" applyFill="1" applyBorder="1" applyAlignment="1" applyProtection="1">
      <alignment horizontal="center" vertical="center" wrapText="1"/>
      <protection locked="0"/>
    </xf>
    <xf numFmtId="0" fontId="20" fillId="8" borderId="48" xfId="3" applyFont="1" applyFill="1" applyBorder="1" applyAlignment="1" applyProtection="1">
      <alignment horizontal="left" vertical="center" wrapText="1"/>
      <protection locked="0"/>
    </xf>
    <xf numFmtId="0" fontId="20" fillId="8" borderId="49" xfId="3" applyFont="1" applyFill="1" applyBorder="1" applyAlignment="1" applyProtection="1">
      <alignment horizontal="left" vertical="center" wrapText="1"/>
      <protection locked="0"/>
    </xf>
    <xf numFmtId="0" fontId="20" fillId="8" borderId="50" xfId="3" applyFont="1" applyFill="1" applyBorder="1" applyAlignment="1" applyProtection="1">
      <alignment horizontal="left" vertical="center" wrapText="1"/>
      <protection locked="0"/>
    </xf>
    <xf numFmtId="0" fontId="15" fillId="5" borderId="9" xfId="3" applyFont="1" applyFill="1" applyBorder="1" applyAlignment="1" applyProtection="1">
      <alignment horizontal="left"/>
      <protection locked="0"/>
    </xf>
    <xf numFmtId="0" fontId="15" fillId="5" borderId="10" xfId="3" applyFont="1" applyFill="1" applyBorder="1" applyAlignment="1" applyProtection="1">
      <alignment horizontal="left"/>
      <protection locked="0"/>
    </xf>
    <xf numFmtId="0" fontId="15" fillId="5" borderId="68" xfId="3" applyFont="1" applyFill="1" applyBorder="1" applyAlignment="1" applyProtection="1">
      <alignment horizontal="left"/>
      <protection locked="0"/>
    </xf>
    <xf numFmtId="0" fontId="25" fillId="8" borderId="11" xfId="3" applyFont="1" applyFill="1" applyBorder="1" applyAlignment="1" applyProtection="1">
      <alignment horizontal="left" vertical="center" wrapText="1"/>
      <protection locked="0"/>
    </xf>
    <xf numFmtId="0" fontId="25" fillId="8" borderId="4" xfId="3" applyFont="1" applyFill="1" applyBorder="1" applyAlignment="1" applyProtection="1">
      <alignment horizontal="left" vertical="center" wrapText="1"/>
      <protection locked="0"/>
    </xf>
    <xf numFmtId="0" fontId="17" fillId="6" borderId="51" xfId="3" applyFont="1" applyFill="1" applyBorder="1" applyProtection="1">
      <protection locked="0"/>
    </xf>
    <xf numFmtId="0" fontId="17" fillId="6" borderId="52" xfId="3" applyFont="1" applyFill="1" applyBorder="1"/>
    <xf numFmtId="0" fontId="16" fillId="6" borderId="69" xfId="3" applyFont="1" applyFill="1" applyBorder="1" applyAlignment="1" applyProtection="1">
      <alignment horizontal="center" wrapText="1"/>
      <protection locked="0"/>
    </xf>
    <xf numFmtId="0" fontId="16" fillId="6" borderId="53" xfId="3" applyFont="1" applyFill="1" applyBorder="1" applyAlignment="1" applyProtection="1">
      <alignment horizontal="center" wrapText="1"/>
      <protection locked="0"/>
    </xf>
    <xf numFmtId="0" fontId="16" fillId="3" borderId="27" xfId="3" applyFont="1" applyFill="1" applyBorder="1" applyProtection="1">
      <protection locked="0"/>
    </xf>
    <xf numFmtId="0" fontId="16" fillId="3" borderId="27" xfId="3" applyFont="1" applyFill="1" applyBorder="1" applyAlignment="1" applyProtection="1">
      <alignment horizontal="center"/>
      <protection locked="0"/>
    </xf>
    <xf numFmtId="165" fontId="16" fillId="3" borderId="29" xfId="5" applyNumberFormat="1" applyFont="1" applyFill="1" applyBorder="1" applyAlignment="1" applyProtection="1">
      <alignment horizontal="center" wrapText="1"/>
      <protection locked="0"/>
    </xf>
    <xf numFmtId="165" fontId="16" fillId="3" borderId="27" xfId="5" applyNumberFormat="1" applyFont="1" applyFill="1" applyBorder="1" applyAlignment="1" applyProtection="1">
      <alignment horizontal="center" wrapText="1"/>
      <protection locked="0"/>
    </xf>
    <xf numFmtId="164" fontId="18" fillId="3" borderId="5" xfId="5" applyFont="1" applyFill="1" applyBorder="1" applyAlignment="1" applyProtection="1">
      <alignment horizontal="center" vertical="center"/>
      <protection locked="0"/>
    </xf>
    <xf numFmtId="164" fontId="18" fillId="3" borderId="0" xfId="5" applyFont="1" applyFill="1" applyBorder="1" applyAlignment="1" applyProtection="1">
      <alignment horizontal="center" vertical="center"/>
      <protection locked="0"/>
    </xf>
    <xf numFmtId="164" fontId="18" fillId="3" borderId="4" xfId="5" applyFont="1" applyFill="1" applyBorder="1" applyAlignment="1" applyProtection="1">
      <alignment horizontal="center" vertical="center"/>
      <protection locked="0"/>
    </xf>
    <xf numFmtId="164" fontId="20" fillId="8" borderId="5" xfId="5" applyFont="1" applyFill="1" applyBorder="1" applyAlignment="1" applyProtection="1">
      <alignment horizontal="center" vertical="center" wrapText="1"/>
      <protection locked="0"/>
    </xf>
    <xf numFmtId="164" fontId="20" fillId="8" borderId="0" xfId="5" applyFont="1" applyFill="1" applyBorder="1" applyAlignment="1" applyProtection="1">
      <alignment horizontal="center" vertical="center" wrapText="1"/>
      <protection locked="0"/>
    </xf>
    <xf numFmtId="164" fontId="20" fillId="8" borderId="4" xfId="5" applyFont="1" applyFill="1" applyBorder="1" applyAlignment="1" applyProtection="1">
      <alignment horizontal="center" vertical="center" wrapText="1"/>
      <protection locked="0"/>
    </xf>
    <xf numFmtId="0" fontId="18" fillId="0" borderId="5" xfId="3" applyFont="1" applyBorder="1" applyAlignment="1" applyProtection="1">
      <alignment horizontal="left" vertical="center" wrapText="1"/>
      <protection locked="0"/>
    </xf>
    <xf numFmtId="0" fontId="18" fillId="0" borderId="0" xfId="3" applyFont="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164" fontId="18" fillId="0" borderId="5" xfId="5" applyFont="1" applyFill="1" applyBorder="1" applyAlignment="1" applyProtection="1">
      <alignment horizontal="center" vertical="center" wrapText="1"/>
      <protection locked="0"/>
    </xf>
    <xf numFmtId="164" fontId="18" fillId="0" borderId="0" xfId="5" applyFont="1" applyFill="1" applyBorder="1" applyAlignment="1" applyProtection="1">
      <alignment horizontal="center" vertical="center" wrapText="1"/>
      <protection locked="0"/>
    </xf>
    <xf numFmtId="164" fontId="18" fillId="0" borderId="4" xfId="5" applyFont="1" applyFill="1" applyBorder="1" applyAlignment="1" applyProtection="1">
      <alignment horizontal="center" vertical="center" wrapText="1"/>
      <protection locked="0"/>
    </xf>
    <xf numFmtId="164" fontId="18" fillId="3" borderId="51" xfId="5" applyFont="1" applyFill="1" applyBorder="1" applyAlignment="1" applyProtection="1">
      <alignment horizontal="center" vertical="center"/>
      <protection locked="0"/>
    </xf>
    <xf numFmtId="164" fontId="18" fillId="3" borderId="52" xfId="5" applyFont="1" applyFill="1" applyBorder="1" applyAlignment="1" applyProtection="1">
      <alignment horizontal="center" vertical="center"/>
      <protection locked="0"/>
    </xf>
    <xf numFmtId="164" fontId="18" fillId="3" borderId="53" xfId="5" applyFont="1" applyFill="1" applyBorder="1" applyAlignment="1" applyProtection="1">
      <alignment horizontal="center" vertical="center"/>
      <protection locked="0"/>
    </xf>
    <xf numFmtId="164" fontId="18" fillId="0" borderId="51" xfId="5" applyFont="1" applyFill="1" applyBorder="1" applyAlignment="1" applyProtection="1">
      <alignment horizontal="center" vertical="center" wrapText="1"/>
      <protection locked="0"/>
    </xf>
    <xf numFmtId="164" fontId="18" fillId="0" borderId="52" xfId="5" applyFont="1" applyFill="1" applyBorder="1" applyAlignment="1" applyProtection="1">
      <alignment horizontal="center" vertical="center" wrapText="1"/>
      <protection locked="0"/>
    </xf>
    <xf numFmtId="164" fontId="18" fillId="0" borderId="53" xfId="5" applyFont="1" applyFill="1" applyBorder="1" applyAlignment="1" applyProtection="1">
      <alignment horizontal="center" vertical="center" wrapText="1"/>
      <protection locked="0"/>
    </xf>
    <xf numFmtId="164" fontId="20" fillId="5" borderId="52" xfId="5" applyFont="1" applyFill="1" applyBorder="1" applyAlignment="1" applyProtection="1">
      <alignment horizontal="center" vertical="center"/>
      <protection locked="0"/>
    </xf>
    <xf numFmtId="0" fontId="7" fillId="0" borderId="48" xfId="3" applyFont="1" applyBorder="1" applyAlignment="1" applyProtection="1">
      <alignment horizontal="center" vertical="center" textRotation="90" wrapText="1"/>
      <protection locked="0"/>
    </xf>
    <xf numFmtId="0" fontId="7" fillId="0" borderId="49" xfId="3" applyFont="1" applyBorder="1" applyAlignment="1" applyProtection="1">
      <alignment horizontal="center" vertical="center" textRotation="90" wrapText="1"/>
      <protection locked="0"/>
    </xf>
    <xf numFmtId="0" fontId="7" fillId="0" borderId="51" xfId="3" applyFont="1" applyBorder="1" applyAlignment="1" applyProtection="1">
      <alignment horizontal="center" vertical="center" textRotation="90" wrapText="1"/>
      <protection locked="0"/>
    </xf>
    <xf numFmtId="0" fontId="7" fillId="0" borderId="52" xfId="3" applyFont="1" applyBorder="1" applyAlignment="1" applyProtection="1">
      <alignment horizontal="center" vertical="center" textRotation="90" wrapText="1"/>
      <protection locked="0"/>
    </xf>
    <xf numFmtId="0" fontId="18" fillId="8" borderId="15" xfId="3" applyFont="1" applyFill="1" applyBorder="1" applyAlignment="1" applyProtection="1">
      <alignment horizontal="left" vertical="center" wrapText="1"/>
      <protection locked="0"/>
    </xf>
    <xf numFmtId="0" fontId="18" fillId="8" borderId="54" xfId="3" applyFont="1" applyFill="1" applyBorder="1" applyAlignment="1" applyProtection="1">
      <alignment horizontal="left" vertical="center" wrapText="1"/>
      <protection locked="0"/>
    </xf>
    <xf numFmtId="0" fontId="18" fillId="8" borderId="16" xfId="3" applyFont="1" applyFill="1" applyBorder="1" applyAlignment="1" applyProtection="1">
      <alignment horizontal="left" vertical="center" wrapText="1"/>
      <protection locked="0"/>
    </xf>
    <xf numFmtId="0" fontId="20" fillId="6" borderId="15" xfId="3" applyFont="1" applyFill="1" applyBorder="1" applyAlignment="1" applyProtection="1">
      <alignment horizontal="left" vertical="center" wrapText="1"/>
      <protection locked="0"/>
    </xf>
    <xf numFmtId="0" fontId="20" fillId="6" borderId="54" xfId="3" applyFont="1" applyFill="1" applyBorder="1" applyAlignment="1" applyProtection="1">
      <alignment horizontal="left" vertical="center" wrapText="1"/>
      <protection locked="0"/>
    </xf>
    <xf numFmtId="0" fontId="20" fillId="6" borderId="16" xfId="3" applyFont="1" applyFill="1" applyBorder="1" applyAlignment="1" applyProtection="1">
      <alignment horizontal="left" vertical="center" wrapText="1"/>
      <protection locked="0"/>
    </xf>
    <xf numFmtId="164" fontId="18" fillId="8" borderId="49" xfId="5" applyFont="1" applyFill="1" applyBorder="1" applyAlignment="1" applyProtection="1">
      <alignment horizontal="center" vertical="center" wrapText="1"/>
      <protection locked="0"/>
    </xf>
    <xf numFmtId="0" fontId="20" fillId="8" borderId="5" xfId="3" applyFont="1" applyFill="1" applyBorder="1" applyAlignment="1" applyProtection="1">
      <alignment horizontal="right" vertical="center"/>
      <protection locked="0"/>
    </xf>
    <xf numFmtId="0" fontId="20" fillId="8" borderId="0" xfId="3" applyFont="1" applyFill="1" applyAlignment="1" applyProtection="1">
      <alignment horizontal="right" vertical="center"/>
      <protection locked="0"/>
    </xf>
    <xf numFmtId="0" fontId="20" fillId="8" borderId="4" xfId="3" applyFont="1" applyFill="1" applyBorder="1" applyAlignment="1" applyProtection="1">
      <alignment horizontal="right" vertical="center"/>
      <protection locked="0"/>
    </xf>
    <xf numFmtId="164" fontId="18" fillId="8" borderId="0" xfId="5" applyFont="1" applyFill="1" applyBorder="1" applyAlignment="1" applyProtection="1">
      <alignment horizontal="center" vertical="center" wrapText="1"/>
      <protection locked="0"/>
    </xf>
    <xf numFmtId="0" fontId="20" fillId="5" borderId="5" xfId="3" applyFont="1" applyFill="1" applyBorder="1" applyAlignment="1" applyProtection="1">
      <alignment horizontal="left" vertical="center" wrapText="1"/>
      <protection locked="0"/>
    </xf>
    <xf numFmtId="0" fontId="20" fillId="5" borderId="0" xfId="3" applyFont="1" applyFill="1" applyAlignment="1" applyProtection="1">
      <alignment horizontal="left" vertical="center" wrapText="1"/>
      <protection locked="0"/>
    </xf>
    <xf numFmtId="164" fontId="20" fillId="5" borderId="0" xfId="5" applyFont="1" applyFill="1" applyBorder="1" applyAlignment="1" applyProtection="1">
      <alignment horizontal="center" vertical="center" wrapText="1"/>
      <protection locked="0"/>
    </xf>
    <xf numFmtId="0" fontId="18" fillId="8" borderId="5" xfId="3" applyFont="1" applyFill="1" applyBorder="1" applyAlignment="1" applyProtection="1">
      <alignment horizontal="left" vertical="center" wrapText="1"/>
      <protection locked="0"/>
    </xf>
    <xf numFmtId="0" fontId="18" fillId="8" borderId="0" xfId="3" applyFont="1" applyFill="1" applyAlignment="1" applyProtection="1">
      <alignment horizontal="left" vertical="center"/>
      <protection locked="0"/>
    </xf>
    <xf numFmtId="164" fontId="18" fillId="8" borderId="0" xfId="5" applyFont="1" applyFill="1" applyBorder="1" applyAlignment="1" applyProtection="1">
      <alignment horizontal="center" vertical="center"/>
      <protection locked="0"/>
    </xf>
    <xf numFmtId="0" fontId="18" fillId="0" borderId="5" xfId="3" applyFont="1" applyBorder="1" applyAlignment="1" applyProtection="1">
      <alignment horizontal="left" vertical="center"/>
      <protection locked="0"/>
    </xf>
    <xf numFmtId="0" fontId="18" fillId="0" borderId="0" xfId="3" applyFont="1" applyAlignment="1" applyProtection="1">
      <alignment horizontal="left" vertical="center"/>
      <protection locked="0"/>
    </xf>
    <xf numFmtId="0" fontId="18" fillId="0" borderId="4" xfId="3" applyFont="1" applyBorder="1" applyAlignment="1" applyProtection="1">
      <alignment horizontal="left" vertical="center"/>
      <protection locked="0"/>
    </xf>
    <xf numFmtId="164" fontId="18" fillId="0" borderId="48" xfId="5" applyFont="1" applyFill="1" applyBorder="1" applyAlignment="1" applyProtection="1">
      <alignment horizontal="center" vertical="center"/>
      <protection locked="0"/>
    </xf>
    <xf numFmtId="164" fontId="18" fillId="0" borderId="49" xfId="5" applyFont="1" applyFill="1" applyBorder="1" applyAlignment="1" applyProtection="1">
      <alignment horizontal="center" vertical="center"/>
      <protection locked="0"/>
    </xf>
    <xf numFmtId="164" fontId="18" fillId="0" borderId="50" xfId="5" applyFont="1" applyFill="1" applyBorder="1" applyAlignment="1" applyProtection="1">
      <alignment horizontal="center" vertical="center"/>
      <protection locked="0"/>
    </xf>
    <xf numFmtId="164" fontId="18" fillId="0" borderId="48" xfId="5" applyFont="1" applyFill="1" applyBorder="1" applyAlignment="1" applyProtection="1">
      <alignment horizontal="right" vertical="center" wrapText="1"/>
      <protection locked="0"/>
    </xf>
    <xf numFmtId="164" fontId="18" fillId="0" borderId="49" xfId="5" applyFont="1" applyFill="1" applyBorder="1" applyAlignment="1" applyProtection="1">
      <alignment horizontal="right" vertical="center" wrapText="1"/>
      <protection locked="0"/>
    </xf>
    <xf numFmtId="164" fontId="18" fillId="0" borderId="50" xfId="5" applyFont="1" applyFill="1" applyBorder="1" applyAlignment="1" applyProtection="1">
      <alignment horizontal="right" vertical="center" wrapText="1"/>
      <protection locked="0"/>
    </xf>
    <xf numFmtId="0" fontId="20" fillId="5" borderId="51" xfId="3" applyFont="1" applyFill="1" applyBorder="1" applyAlignment="1" applyProtection="1">
      <alignment horizontal="left" vertical="center" wrapText="1"/>
      <protection locked="0"/>
    </xf>
    <xf numFmtId="0" fontId="20" fillId="5" borderId="52" xfId="3" applyFont="1" applyFill="1" applyBorder="1" applyAlignment="1" applyProtection="1">
      <alignment horizontal="left" vertical="center" wrapText="1"/>
      <protection locked="0"/>
    </xf>
    <xf numFmtId="0" fontId="20" fillId="5" borderId="53" xfId="3" applyFont="1" applyFill="1" applyBorder="1" applyAlignment="1" applyProtection="1">
      <alignment horizontal="left" vertical="center" wrapText="1"/>
      <protection locked="0"/>
    </xf>
    <xf numFmtId="164" fontId="20" fillId="5" borderId="51" xfId="5" applyFont="1" applyFill="1" applyBorder="1" applyAlignment="1" applyProtection="1">
      <alignment horizontal="center" vertical="center" wrapText="1"/>
      <protection locked="0"/>
    </xf>
    <xf numFmtId="164" fontId="20" fillId="5" borderId="52" xfId="5" applyFont="1" applyFill="1" applyBorder="1" applyAlignment="1" applyProtection="1">
      <alignment horizontal="center" vertical="center" wrapText="1"/>
      <protection locked="0"/>
    </xf>
    <xf numFmtId="164" fontId="20" fillId="5" borderId="53" xfId="5" applyFont="1" applyFill="1" applyBorder="1" applyAlignment="1" applyProtection="1">
      <alignment horizontal="center" vertical="center" wrapText="1"/>
      <protection locked="0"/>
    </xf>
    <xf numFmtId="164" fontId="20" fillId="5" borderId="51" xfId="5" applyFont="1" applyFill="1" applyBorder="1" applyAlignment="1" applyProtection="1">
      <alignment horizontal="right" vertical="center" wrapText="1"/>
      <protection locked="0"/>
    </xf>
    <xf numFmtId="164" fontId="20" fillId="5" borderId="52" xfId="5" applyFont="1" applyFill="1" applyBorder="1" applyAlignment="1" applyProtection="1">
      <alignment horizontal="right" vertical="center" wrapText="1"/>
      <protection locked="0"/>
    </xf>
    <xf numFmtId="164" fontId="20" fillId="5" borderId="53" xfId="5" applyFont="1" applyFill="1" applyBorder="1" applyAlignment="1" applyProtection="1">
      <alignment horizontal="right" vertical="center" wrapText="1"/>
      <protection locked="0"/>
    </xf>
    <xf numFmtId="0" fontId="18" fillId="5" borderId="15" xfId="3" applyFont="1" applyFill="1" applyBorder="1" applyAlignment="1" applyProtection="1">
      <alignment horizontal="left" vertical="center" wrapText="1"/>
      <protection locked="0"/>
    </xf>
    <xf numFmtId="0" fontId="18" fillId="5" borderId="54" xfId="3" applyFont="1" applyFill="1" applyBorder="1" applyAlignment="1" applyProtection="1">
      <alignment horizontal="left" vertical="center" wrapText="1"/>
      <protection locked="0"/>
    </xf>
    <xf numFmtId="164" fontId="18" fillId="6" borderId="54" xfId="5" applyFont="1" applyFill="1" applyBorder="1" applyAlignment="1" applyProtection="1">
      <alignment horizontal="center" vertical="center" wrapText="1"/>
      <protection locked="0"/>
    </xf>
    <xf numFmtId="1" fontId="19" fillId="5" borderId="48" xfId="3" applyNumberFormat="1" applyFont="1" applyFill="1" applyBorder="1" applyAlignment="1" applyProtection="1">
      <alignment horizontal="center" vertical="center" textRotation="90" wrapText="1"/>
      <protection locked="0"/>
    </xf>
    <xf numFmtId="1" fontId="19" fillId="5" borderId="50" xfId="3" applyNumberFormat="1" applyFont="1" applyFill="1" applyBorder="1" applyAlignment="1" applyProtection="1">
      <alignment horizontal="center" vertical="center" textRotation="90" wrapText="1"/>
      <protection locked="0"/>
    </xf>
    <xf numFmtId="1" fontId="19" fillId="5" borderId="5" xfId="3" applyNumberFormat="1" applyFont="1" applyFill="1" applyBorder="1" applyAlignment="1" applyProtection="1">
      <alignment horizontal="center" vertical="center" textRotation="90" wrapText="1"/>
      <protection locked="0"/>
    </xf>
    <xf numFmtId="1" fontId="19" fillId="5" borderId="4" xfId="3" applyNumberFormat="1" applyFont="1" applyFill="1" applyBorder="1" applyAlignment="1" applyProtection="1">
      <alignment horizontal="center" vertical="center" textRotation="90" wrapText="1"/>
      <protection locked="0"/>
    </xf>
    <xf numFmtId="0" fontId="20" fillId="5" borderId="4" xfId="3" applyFont="1" applyFill="1" applyBorder="1" applyAlignment="1" applyProtection="1">
      <alignment horizontal="left" vertical="center" wrapText="1"/>
      <protection locked="0"/>
    </xf>
    <xf numFmtId="0" fontId="20" fillId="5" borderId="54" xfId="3" applyFont="1" applyFill="1" applyBorder="1" applyAlignment="1" applyProtection="1">
      <alignment horizontal="center" vertical="center"/>
      <protection locked="0"/>
    </xf>
    <xf numFmtId="0" fontId="18" fillId="8" borderId="0" xfId="3" applyFont="1" applyFill="1" applyAlignment="1" applyProtection="1">
      <alignment horizontal="left" vertical="center" wrapText="1"/>
      <protection locked="0"/>
    </xf>
    <xf numFmtId="0" fontId="18" fillId="8" borderId="4" xfId="3" applyFont="1" applyFill="1" applyBorder="1" applyAlignment="1" applyProtection="1">
      <alignment horizontal="left" vertical="center" wrapText="1"/>
      <protection locked="0"/>
    </xf>
    <xf numFmtId="0" fontId="18" fillId="8" borderId="48" xfId="3" applyFont="1" applyFill="1" applyBorder="1" applyAlignment="1" applyProtection="1">
      <alignment horizontal="left" vertical="center" wrapText="1"/>
      <protection locked="0"/>
    </xf>
    <xf numFmtId="0" fontId="18" fillId="8" borderId="49" xfId="3" applyFont="1" applyFill="1" applyBorder="1" applyAlignment="1" applyProtection="1">
      <alignment horizontal="left" vertical="center"/>
      <protection locked="0"/>
    </xf>
    <xf numFmtId="0" fontId="6" fillId="0" borderId="5" xfId="3" applyFont="1" applyBorder="1" applyAlignment="1" applyProtection="1">
      <alignment horizontal="center" textRotation="90"/>
      <protection locked="0"/>
    </xf>
    <xf numFmtId="0" fontId="6" fillId="0" borderId="4" xfId="3" applyFont="1" applyBorder="1" applyAlignment="1" applyProtection="1">
      <alignment horizontal="center" textRotation="90"/>
      <protection locked="0"/>
    </xf>
    <xf numFmtId="0" fontId="6" fillId="0" borderId="51" xfId="3" applyFont="1" applyBorder="1" applyAlignment="1" applyProtection="1">
      <alignment horizontal="center" textRotation="90"/>
      <protection locked="0"/>
    </xf>
    <xf numFmtId="0" fontId="6" fillId="0" borderId="53" xfId="3" applyFont="1" applyBorder="1" applyAlignment="1" applyProtection="1">
      <alignment horizontal="center" textRotation="90"/>
      <protection locked="0"/>
    </xf>
    <xf numFmtId="0" fontId="19" fillId="0" borderId="51" xfId="3" applyFont="1" applyBorder="1" applyAlignment="1" applyProtection="1">
      <alignment horizontal="left" vertical="center" wrapText="1"/>
      <protection locked="0"/>
    </xf>
    <xf numFmtId="0" fontId="19" fillId="0" borderId="52" xfId="3" applyFont="1" applyBorder="1" applyAlignment="1" applyProtection="1">
      <alignment horizontal="left" vertical="center" wrapText="1"/>
      <protection locked="0"/>
    </xf>
    <xf numFmtId="0" fontId="19" fillId="0" borderId="53" xfId="3" applyFont="1" applyBorder="1" applyAlignment="1" applyProtection="1">
      <alignment horizontal="left" vertical="center" wrapText="1"/>
      <protection locked="0"/>
    </xf>
    <xf numFmtId="0" fontId="19" fillId="0" borderId="15" xfId="3" applyFont="1" applyBorder="1" applyAlignment="1" applyProtection="1">
      <alignment horizontal="center" vertical="center" wrapText="1"/>
      <protection locked="0"/>
    </xf>
    <xf numFmtId="0" fontId="19" fillId="0" borderId="54" xfId="3" applyFont="1" applyBorder="1" applyAlignment="1" applyProtection="1">
      <alignment horizontal="center" vertical="center" wrapText="1"/>
      <protection locked="0"/>
    </xf>
    <xf numFmtId="0" fontId="19" fillId="0" borderId="16" xfId="3" applyFont="1" applyBorder="1" applyAlignment="1" applyProtection="1">
      <alignment horizontal="center" vertical="center" wrapText="1"/>
      <protection locked="0"/>
    </xf>
    <xf numFmtId="0" fontId="7" fillId="9" borderId="5" xfId="3" applyFont="1" applyFill="1" applyBorder="1" applyAlignment="1" applyProtection="1">
      <alignment horizontal="left" vertical="center" wrapText="1"/>
      <protection locked="0"/>
    </xf>
    <xf numFmtId="0" fontId="7" fillId="9" borderId="0" xfId="3" applyFont="1" applyFill="1" applyAlignment="1" applyProtection="1">
      <alignment horizontal="left" vertical="center" wrapText="1"/>
      <protection locked="0"/>
    </xf>
    <xf numFmtId="0" fontId="7" fillId="9" borderId="81" xfId="3" applyFont="1" applyFill="1" applyBorder="1" applyAlignment="1" applyProtection="1">
      <alignment horizontal="left" vertical="center" wrapText="1"/>
      <protection locked="0"/>
    </xf>
    <xf numFmtId="0" fontId="7" fillId="9" borderId="20" xfId="3" applyFont="1" applyFill="1" applyBorder="1" applyAlignment="1" applyProtection="1">
      <alignment horizontal="left" vertical="center" wrapText="1"/>
      <protection locked="0"/>
    </xf>
    <xf numFmtId="0" fontId="7" fillId="0" borderId="15" xfId="3" applyFont="1" applyBorder="1" applyAlignment="1" applyProtection="1">
      <alignment horizontal="left" vertical="center"/>
      <protection locked="0"/>
    </xf>
    <xf numFmtId="0" fontId="7" fillId="0" borderId="54" xfId="3" applyFont="1" applyBorder="1" applyAlignment="1" applyProtection="1">
      <alignment horizontal="left" vertical="center"/>
      <protection locked="0"/>
    </xf>
    <xf numFmtId="3" fontId="7" fillId="0" borderId="54" xfId="3" applyNumberFormat="1" applyFont="1" applyBorder="1" applyAlignment="1" applyProtection="1">
      <alignment horizontal="center" vertical="center"/>
      <protection locked="0"/>
    </xf>
    <xf numFmtId="0" fontId="7" fillId="0" borderId="54" xfId="3" applyFont="1" applyBorder="1" applyAlignment="1" applyProtection="1">
      <alignment horizontal="center" vertical="center"/>
      <protection locked="0"/>
    </xf>
    <xf numFmtId="0" fontId="6" fillId="0" borderId="49" xfId="3" applyFont="1" applyBorder="1" applyAlignment="1" applyProtection="1">
      <alignment horizontal="center" wrapText="1"/>
      <protection locked="0"/>
    </xf>
    <xf numFmtId="0" fontId="6" fillId="0" borderId="0" xfId="3" applyFont="1" applyAlignment="1" applyProtection="1">
      <alignment horizontal="center" wrapText="1"/>
      <protection locked="0"/>
    </xf>
    <xf numFmtId="0" fontId="7" fillId="9" borderId="15" xfId="3" applyFont="1" applyFill="1" applyBorder="1" applyAlignment="1" applyProtection="1">
      <alignment horizontal="center"/>
      <protection locked="0"/>
    </xf>
    <xf numFmtId="0" fontId="7" fillId="9" borderId="16" xfId="3" applyFont="1" applyFill="1" applyBorder="1" applyAlignment="1" applyProtection="1">
      <alignment horizontal="center"/>
      <protection locked="0"/>
    </xf>
    <xf numFmtId="1" fontId="19" fillId="5" borderId="49" xfId="3" applyNumberFormat="1" applyFont="1" applyFill="1" applyBorder="1" applyAlignment="1" applyProtection="1">
      <alignment horizontal="center" vertical="center" textRotation="90" wrapText="1"/>
      <protection locked="0"/>
    </xf>
    <xf numFmtId="1" fontId="19" fillId="5" borderId="0" xfId="3" applyNumberFormat="1" applyFont="1" applyFill="1" applyAlignment="1" applyProtection="1">
      <alignment horizontal="center" vertical="center" textRotation="90" wrapText="1"/>
      <protection locked="0"/>
    </xf>
    <xf numFmtId="0" fontId="19" fillId="0" borderId="48" xfId="3" applyFont="1" applyBorder="1" applyAlignment="1" applyProtection="1">
      <alignment horizontal="left" vertical="center" wrapText="1"/>
      <protection locked="0"/>
    </xf>
    <xf numFmtId="0" fontId="19" fillId="0" borderId="49" xfId="3" applyFont="1" applyBorder="1" applyAlignment="1" applyProtection="1">
      <alignment horizontal="left" vertical="center" wrapText="1"/>
      <protection locked="0"/>
    </xf>
    <xf numFmtId="0" fontId="19" fillId="0" borderId="50" xfId="3" applyFont="1" applyBorder="1" applyAlignment="1" applyProtection="1">
      <alignment horizontal="left" vertical="center" wrapText="1"/>
      <protection locked="0"/>
    </xf>
    <xf numFmtId="0" fontId="19" fillId="0" borderId="5" xfId="3" applyFont="1" applyBorder="1" applyAlignment="1" applyProtection="1">
      <alignment horizontal="left" vertical="center" wrapText="1"/>
      <protection locked="0"/>
    </xf>
    <xf numFmtId="0" fontId="19" fillId="0" borderId="0" xfId="3" applyFont="1" applyAlignment="1" applyProtection="1">
      <alignment horizontal="left" vertical="center" wrapText="1"/>
      <protection locked="0"/>
    </xf>
    <xf numFmtId="0" fontId="19" fillId="0" borderId="4" xfId="3" applyFont="1" applyBorder="1" applyAlignment="1" applyProtection="1">
      <alignment horizontal="left" vertical="center" wrapText="1"/>
      <protection locked="0"/>
    </xf>
    <xf numFmtId="164" fontId="21" fillId="0" borderId="51" xfId="5" applyFont="1" applyFill="1" applyBorder="1" applyAlignment="1" applyProtection="1">
      <alignment horizontal="center"/>
      <protection locked="0"/>
    </xf>
    <xf numFmtId="164" fontId="21" fillId="0" borderId="52" xfId="5" applyFont="1" applyFill="1" applyBorder="1" applyAlignment="1" applyProtection="1">
      <alignment horizontal="center"/>
      <protection locked="0"/>
    </xf>
    <xf numFmtId="164" fontId="21" fillId="0" borderId="53" xfId="5" applyFont="1" applyFill="1" applyBorder="1" applyAlignment="1" applyProtection="1">
      <alignment horizontal="center"/>
      <protection locked="0"/>
    </xf>
    <xf numFmtId="164" fontId="20" fillId="8" borderId="14" xfId="5" applyFont="1" applyFill="1" applyBorder="1" applyAlignment="1" applyProtection="1">
      <alignment horizontal="center"/>
      <protection locked="0"/>
    </xf>
    <xf numFmtId="164" fontId="20" fillId="8" borderId="0" xfId="5" applyFont="1" applyFill="1" applyBorder="1" applyAlignment="1" applyProtection="1">
      <alignment horizontal="center"/>
      <protection locked="0"/>
    </xf>
    <xf numFmtId="164" fontId="20" fillId="8" borderId="2" xfId="5" applyFont="1" applyFill="1" applyBorder="1" applyAlignment="1" applyProtection="1">
      <alignment horizontal="center"/>
      <protection locked="0"/>
    </xf>
    <xf numFmtId="0" fontId="7" fillId="0" borderId="0" xfId="3" applyFont="1" applyAlignment="1" applyProtection="1">
      <alignment horizontal="center"/>
      <protection locked="0"/>
    </xf>
    <xf numFmtId="0" fontId="7" fillId="0" borderId="0" xfId="3" applyFont="1" applyAlignment="1" applyProtection="1">
      <alignment horizontal="center" vertical="center" wrapText="1"/>
      <protection locked="0"/>
    </xf>
    <xf numFmtId="0" fontId="12" fillId="8" borderId="48" xfId="3" applyFont="1" applyFill="1" applyBorder="1" applyAlignment="1" applyProtection="1">
      <alignment horizontal="center" vertical="center"/>
      <protection locked="0"/>
    </xf>
    <xf numFmtId="0" fontId="12" fillId="8" borderId="49" xfId="3" applyFont="1" applyFill="1" applyBorder="1" applyAlignment="1" applyProtection="1">
      <alignment horizontal="center" vertical="center"/>
      <protection locked="0"/>
    </xf>
    <xf numFmtId="0" fontId="12" fillId="8" borderId="50" xfId="3" applyFont="1" applyFill="1" applyBorder="1" applyAlignment="1" applyProtection="1">
      <alignment horizontal="center" vertical="center"/>
      <protection locked="0"/>
    </xf>
    <xf numFmtId="0" fontId="12" fillId="8" borderId="5" xfId="3" applyFont="1" applyFill="1" applyBorder="1" applyAlignment="1" applyProtection="1">
      <alignment horizontal="center" vertical="center"/>
      <protection locked="0"/>
    </xf>
    <xf numFmtId="0" fontId="12" fillId="8" borderId="0" xfId="3" applyFont="1" applyFill="1" applyAlignment="1" applyProtection="1">
      <alignment horizontal="center" vertical="center"/>
      <protection locked="0"/>
    </xf>
    <xf numFmtId="0" fontId="12" fillId="8" borderId="4" xfId="3" applyFont="1" applyFill="1" applyBorder="1" applyAlignment="1" applyProtection="1">
      <alignment horizontal="center" vertical="center"/>
      <protection locked="0"/>
    </xf>
    <xf numFmtId="0" fontId="12" fillId="8" borderId="51" xfId="3" applyFont="1" applyFill="1" applyBorder="1" applyAlignment="1" applyProtection="1">
      <alignment horizontal="center" vertical="center"/>
      <protection locked="0"/>
    </xf>
    <xf numFmtId="0" fontId="12" fillId="8" borderId="52" xfId="3" applyFont="1" applyFill="1" applyBorder="1" applyAlignment="1" applyProtection="1">
      <alignment horizontal="center" vertical="center"/>
      <protection locked="0"/>
    </xf>
    <xf numFmtId="0" fontId="12" fillId="8" borderId="53" xfId="3" applyFont="1" applyFill="1" applyBorder="1" applyAlignment="1" applyProtection="1">
      <alignment horizontal="center" vertical="center"/>
      <protection locked="0"/>
    </xf>
    <xf numFmtId="0" fontId="34" fillId="8" borderId="48" xfId="3" applyFont="1" applyFill="1" applyBorder="1" applyAlignment="1" applyProtection="1">
      <alignment horizontal="center" vertical="center" wrapText="1"/>
      <protection locked="0"/>
    </xf>
    <xf numFmtId="0" fontId="34" fillId="9" borderId="49" xfId="3" applyFont="1" applyFill="1" applyBorder="1" applyProtection="1">
      <protection locked="0"/>
    </xf>
    <xf numFmtId="0" fontId="34" fillId="9" borderId="50" xfId="3" applyFont="1" applyFill="1" applyBorder="1" applyProtection="1">
      <protection locked="0"/>
    </xf>
    <xf numFmtId="0" fontId="34" fillId="8" borderId="5" xfId="3" applyFont="1" applyFill="1" applyBorder="1" applyAlignment="1" applyProtection="1">
      <alignment horizontal="center" vertical="center" wrapText="1"/>
      <protection locked="0"/>
    </xf>
    <xf numFmtId="0" fontId="34" fillId="9" borderId="0" xfId="3" applyFont="1" applyFill="1" applyProtection="1">
      <protection locked="0"/>
    </xf>
    <xf numFmtId="0" fontId="34" fillId="9" borderId="4" xfId="3" applyFont="1" applyFill="1" applyBorder="1" applyProtection="1">
      <protection locked="0"/>
    </xf>
    <xf numFmtId="0" fontId="34" fillId="9" borderId="5" xfId="3" applyFont="1" applyFill="1" applyBorder="1" applyProtection="1">
      <protection locked="0"/>
    </xf>
    <xf numFmtId="0" fontId="34" fillId="9" borderId="51" xfId="3" applyFont="1" applyFill="1" applyBorder="1" applyProtection="1">
      <protection locked="0"/>
    </xf>
    <xf numFmtId="0" fontId="34" fillId="9" borderId="52" xfId="3" applyFont="1" applyFill="1" applyBorder="1" applyProtection="1">
      <protection locked="0"/>
    </xf>
    <xf numFmtId="0" fontId="34" fillId="9" borderId="53" xfId="3" applyFont="1" applyFill="1" applyBorder="1" applyProtection="1">
      <protection locked="0"/>
    </xf>
    <xf numFmtId="0" fontId="19" fillId="8" borderId="15" xfId="3" applyFont="1" applyFill="1" applyBorder="1" applyAlignment="1" applyProtection="1">
      <alignment horizontal="left" vertical="center" wrapText="1"/>
      <protection locked="0"/>
    </xf>
    <xf numFmtId="0" fontId="19" fillId="8" borderId="54" xfId="3" applyFont="1" applyFill="1" applyBorder="1" applyAlignment="1" applyProtection="1">
      <alignment horizontal="left" vertical="center" wrapText="1"/>
      <protection locked="0"/>
    </xf>
    <xf numFmtId="164" fontId="20" fillId="8" borderId="54" xfId="5" applyFont="1" applyFill="1" applyBorder="1" applyAlignment="1" applyProtection="1">
      <alignment horizontal="center"/>
      <protection locked="0"/>
    </xf>
    <xf numFmtId="0" fontId="21" fillId="9" borderId="15" xfId="3" applyFont="1" applyFill="1" applyBorder="1" applyAlignment="1" applyProtection="1">
      <alignment horizontal="left" vertical="center" wrapText="1"/>
      <protection locked="0"/>
    </xf>
    <xf numFmtId="0" fontId="21" fillId="9" borderId="54" xfId="3" applyFont="1" applyFill="1" applyBorder="1" applyAlignment="1" applyProtection="1">
      <alignment horizontal="left" vertical="center" wrapText="1"/>
      <protection locked="0"/>
    </xf>
    <xf numFmtId="164" fontId="21" fillId="9" borderId="54" xfId="5" applyFont="1" applyFill="1" applyBorder="1" applyAlignment="1" applyProtection="1">
      <alignment horizontal="right"/>
      <protection locked="0"/>
    </xf>
    <xf numFmtId="164" fontId="18" fillId="0" borderId="5" xfId="5" applyFont="1" applyFill="1" applyBorder="1" applyAlignment="1" applyProtection="1">
      <alignment horizontal="center" vertical="center"/>
      <protection locked="0"/>
    </xf>
    <xf numFmtId="164" fontId="18" fillId="0" borderId="0" xfId="5" applyFont="1" applyFill="1" applyBorder="1" applyAlignment="1" applyProtection="1">
      <alignment horizontal="center" vertical="center"/>
      <protection locked="0"/>
    </xf>
    <xf numFmtId="164" fontId="18" fillId="0" borderId="4" xfId="5" applyFont="1" applyFill="1" applyBorder="1" applyAlignment="1" applyProtection="1">
      <alignment horizontal="center" vertical="center"/>
      <protection locked="0"/>
    </xf>
    <xf numFmtId="164" fontId="18" fillId="8" borderId="50" xfId="5" applyFont="1" applyFill="1" applyBorder="1" applyAlignment="1" applyProtection="1">
      <alignment horizontal="center" vertical="center" wrapText="1"/>
      <protection locked="0"/>
    </xf>
    <xf numFmtId="164" fontId="20" fillId="5" borderId="53" xfId="5" applyFont="1" applyFill="1" applyBorder="1" applyAlignment="1" applyProtection="1">
      <alignment horizontal="center" vertical="center"/>
      <protection locked="0"/>
    </xf>
    <xf numFmtId="164" fontId="20" fillId="5" borderId="5" xfId="5" applyFont="1" applyFill="1" applyBorder="1" applyAlignment="1" applyProtection="1">
      <alignment horizontal="center" vertical="center" wrapText="1"/>
      <protection locked="0"/>
    </xf>
    <xf numFmtId="164" fontId="20" fillId="5" borderId="4" xfId="5" applyFont="1" applyFill="1" applyBorder="1" applyAlignment="1" applyProtection="1">
      <alignment horizontal="center" vertical="center" wrapText="1"/>
      <protection locked="0"/>
    </xf>
    <xf numFmtId="164" fontId="18" fillId="8" borderId="5" xfId="5" applyFont="1" applyFill="1" applyBorder="1" applyAlignment="1" applyProtection="1">
      <alignment horizontal="center" vertical="center" wrapText="1"/>
      <protection locked="0"/>
    </xf>
    <xf numFmtId="164" fontId="18" fillId="8" borderId="4" xfId="5" applyFont="1" applyFill="1" applyBorder="1" applyAlignment="1" applyProtection="1">
      <alignment horizontal="center" vertical="center" wrapText="1"/>
      <protection locked="0"/>
    </xf>
    <xf numFmtId="164" fontId="20" fillId="5" borderId="48" xfId="5" applyFont="1" applyFill="1" applyBorder="1" applyAlignment="1" applyProtection="1">
      <alignment horizontal="center" vertical="center" wrapText="1"/>
      <protection locked="0"/>
    </xf>
    <xf numFmtId="164" fontId="20" fillId="5" borderId="49" xfId="5" applyFont="1" applyFill="1" applyBorder="1" applyAlignment="1" applyProtection="1">
      <alignment horizontal="center" vertical="center" wrapText="1"/>
      <protection locked="0"/>
    </xf>
    <xf numFmtId="164" fontId="20" fillId="5" borderId="50" xfId="5" applyFont="1" applyFill="1" applyBorder="1" applyAlignment="1" applyProtection="1">
      <alignment horizontal="center" vertical="center" wrapText="1"/>
      <protection locked="0"/>
    </xf>
    <xf numFmtId="165" fontId="45" fillId="3" borderId="25" xfId="5" applyNumberFormat="1" applyFont="1" applyFill="1" applyBorder="1" applyAlignment="1" applyProtection="1">
      <alignment horizontal="center" wrapText="1"/>
      <protection locked="0"/>
    </xf>
    <xf numFmtId="165" fontId="45" fillId="3" borderId="0" xfId="5" applyNumberFormat="1" applyFont="1" applyFill="1" applyBorder="1" applyAlignment="1" applyProtection="1">
      <alignment horizontal="center" wrapText="1"/>
      <protection locked="0"/>
    </xf>
    <xf numFmtId="165" fontId="45" fillId="3" borderId="26" xfId="5" applyNumberFormat="1" applyFont="1" applyFill="1" applyBorder="1" applyAlignment="1" applyProtection="1">
      <alignment horizontal="center" wrapText="1"/>
      <protection locked="0"/>
    </xf>
    <xf numFmtId="165" fontId="44" fillId="3" borderId="25" xfId="5" applyNumberFormat="1" applyFont="1" applyFill="1" applyBorder="1" applyAlignment="1" applyProtection="1">
      <alignment horizontal="center" wrapText="1"/>
      <protection locked="0"/>
    </xf>
    <xf numFmtId="165" fontId="44" fillId="3" borderId="0" xfId="5" applyNumberFormat="1" applyFont="1" applyFill="1" applyBorder="1" applyAlignment="1" applyProtection="1">
      <alignment horizontal="center" wrapText="1"/>
      <protection locked="0"/>
    </xf>
    <xf numFmtId="165" fontId="44" fillId="3" borderId="26" xfId="5" applyNumberFormat="1" applyFont="1" applyFill="1" applyBorder="1" applyAlignment="1" applyProtection="1">
      <alignment horizontal="center" wrapText="1"/>
      <protection locked="0"/>
    </xf>
    <xf numFmtId="0" fontId="18" fillId="8" borderId="48" xfId="3" applyFont="1" applyFill="1" applyBorder="1" applyAlignment="1" applyProtection="1">
      <alignment horizontal="center" vertical="center"/>
      <protection locked="0"/>
    </xf>
    <xf numFmtId="0" fontId="18" fillId="8" borderId="49" xfId="3" applyFont="1" applyFill="1" applyBorder="1" applyAlignment="1" applyProtection="1">
      <alignment horizontal="center" vertical="center"/>
      <protection locked="0"/>
    </xf>
    <xf numFmtId="0" fontId="18" fillId="8" borderId="50" xfId="3" applyFont="1" applyFill="1" applyBorder="1" applyAlignment="1" applyProtection="1">
      <alignment horizontal="center" vertical="center"/>
      <protection locked="0"/>
    </xf>
    <xf numFmtId="0" fontId="18" fillId="8" borderId="51" xfId="3" applyFont="1" applyFill="1" applyBorder="1" applyAlignment="1" applyProtection="1">
      <alignment horizontal="center" vertical="center"/>
      <protection locked="0"/>
    </xf>
    <xf numFmtId="0" fontId="18" fillId="8" borderId="52" xfId="3" applyFont="1" applyFill="1" applyBorder="1" applyAlignment="1" applyProtection="1">
      <alignment horizontal="center" vertical="center"/>
      <protection locked="0"/>
    </xf>
    <xf numFmtId="0" fontId="18" fillId="8" borderId="53" xfId="3" applyFont="1" applyFill="1" applyBorder="1" applyAlignment="1" applyProtection="1">
      <alignment horizontal="center" vertical="center"/>
      <protection locked="0"/>
    </xf>
    <xf numFmtId="0" fontId="20" fillId="8" borderId="15" xfId="3" applyFont="1" applyFill="1" applyBorder="1" applyAlignment="1" applyProtection="1">
      <alignment horizontal="center" vertical="center"/>
      <protection locked="0"/>
    </xf>
    <xf numFmtId="0" fontId="20" fillId="8" borderId="54" xfId="3" applyFont="1" applyFill="1" applyBorder="1" applyAlignment="1" applyProtection="1">
      <alignment horizontal="center" vertical="center"/>
      <protection locked="0"/>
    </xf>
    <xf numFmtId="0" fontId="20" fillId="8" borderId="16" xfId="3" applyFont="1" applyFill="1" applyBorder="1" applyAlignment="1" applyProtection="1">
      <alignment horizontal="center" vertical="center"/>
      <protection locked="0"/>
    </xf>
    <xf numFmtId="0" fontId="18" fillId="8" borderId="15" xfId="3" applyFont="1" applyFill="1" applyBorder="1" applyAlignment="1" applyProtection="1">
      <alignment horizontal="center" vertical="center"/>
      <protection locked="0"/>
    </xf>
    <xf numFmtId="0" fontId="18" fillId="8" borderId="54" xfId="3" applyFont="1" applyFill="1" applyBorder="1" applyAlignment="1" applyProtection="1">
      <alignment horizontal="center" vertical="center"/>
      <protection locked="0"/>
    </xf>
    <xf numFmtId="0" fontId="18" fillId="8" borderId="16" xfId="3" applyFont="1" applyFill="1" applyBorder="1" applyAlignment="1" applyProtection="1">
      <alignment horizontal="center" vertical="center"/>
      <protection locked="0"/>
    </xf>
    <xf numFmtId="164" fontId="21" fillId="0" borderId="48" xfId="5" applyFont="1" applyFill="1" applyBorder="1" applyAlignment="1" applyProtection="1">
      <alignment horizontal="center"/>
      <protection locked="0"/>
    </xf>
    <xf numFmtId="164" fontId="21" fillId="0" borderId="49" xfId="5" applyFont="1" applyFill="1" applyBorder="1" applyAlignment="1" applyProtection="1">
      <alignment horizontal="center"/>
      <protection locked="0"/>
    </xf>
    <xf numFmtId="164" fontId="21" fillId="0" borderId="50" xfId="5" applyFont="1" applyFill="1" applyBorder="1" applyAlignment="1" applyProtection="1">
      <alignment horizontal="center"/>
      <protection locked="0"/>
    </xf>
    <xf numFmtId="164" fontId="20" fillId="8" borderId="5" xfId="5" applyFont="1" applyFill="1" applyBorder="1" applyAlignment="1" applyProtection="1">
      <alignment horizontal="center"/>
      <protection locked="0"/>
    </xf>
    <xf numFmtId="164" fontId="20" fillId="8" borderId="4" xfId="5" applyFont="1" applyFill="1" applyBorder="1" applyAlignment="1" applyProtection="1">
      <alignment horizontal="center"/>
      <protection locked="0"/>
    </xf>
    <xf numFmtId="164" fontId="21" fillId="0" borderId="5" xfId="5" applyFont="1" applyFill="1" applyBorder="1" applyAlignment="1" applyProtection="1">
      <alignment horizontal="center"/>
      <protection locked="0"/>
    </xf>
    <xf numFmtId="164" fontId="21" fillId="0" borderId="0" xfId="5" applyFont="1" applyFill="1" applyBorder="1" applyAlignment="1" applyProtection="1">
      <alignment horizontal="center"/>
      <protection locked="0"/>
    </xf>
    <xf numFmtId="164" fontId="21" fillId="0" borderId="4" xfId="5" applyFont="1" applyFill="1" applyBorder="1" applyAlignment="1" applyProtection="1">
      <alignment horizontal="center"/>
      <protection locked="0"/>
    </xf>
    <xf numFmtId="3" fontId="6" fillId="3" borderId="0" xfId="3" applyNumberFormat="1" applyFont="1" applyFill="1" applyAlignment="1" applyProtection="1">
      <alignment horizontal="center"/>
      <protection locked="0"/>
    </xf>
    <xf numFmtId="3" fontId="6" fillId="3" borderId="17" xfId="3" applyNumberFormat="1" applyFont="1" applyFill="1" applyBorder="1" applyAlignment="1" applyProtection="1">
      <alignment horizontal="center"/>
      <protection locked="0"/>
    </xf>
    <xf numFmtId="168" fontId="22" fillId="3" borderId="18" xfId="3" applyNumberFormat="1" applyFont="1" applyFill="1" applyBorder="1" applyAlignment="1" applyProtection="1">
      <alignment horizontal="center"/>
      <protection locked="0"/>
    </xf>
    <xf numFmtId="168" fontId="22" fillId="3" borderId="19" xfId="3" applyNumberFormat="1" applyFont="1" applyFill="1" applyBorder="1" applyAlignment="1" applyProtection="1">
      <alignment horizontal="center"/>
      <protection locked="0"/>
    </xf>
    <xf numFmtId="168" fontId="22" fillId="3" borderId="79" xfId="3" applyNumberFormat="1" applyFont="1" applyFill="1" applyBorder="1" applyAlignment="1" applyProtection="1">
      <alignment horizontal="center"/>
      <protection locked="0"/>
    </xf>
    <xf numFmtId="164" fontId="21" fillId="9" borderId="15" xfId="5" applyFont="1" applyFill="1" applyBorder="1" applyAlignment="1" applyProtection="1">
      <alignment horizontal="right"/>
      <protection locked="0"/>
    </xf>
    <xf numFmtId="164" fontId="21" fillId="9" borderId="16" xfId="5" applyFont="1" applyFill="1" applyBorder="1" applyAlignment="1" applyProtection="1">
      <alignment horizontal="right"/>
      <protection locked="0"/>
    </xf>
    <xf numFmtId="164" fontId="18" fillId="8" borderId="5" xfId="5" applyFont="1" applyFill="1" applyBorder="1" applyAlignment="1" applyProtection="1">
      <alignment horizontal="center" vertical="center"/>
      <protection locked="0"/>
    </xf>
    <xf numFmtId="164" fontId="18" fillId="8" borderId="4" xfId="5" applyFont="1" applyFill="1" applyBorder="1" applyAlignment="1" applyProtection="1">
      <alignment horizontal="center" vertical="center"/>
      <protection locked="0"/>
    </xf>
    <xf numFmtId="164" fontId="18" fillId="6" borderId="15" xfId="5" applyFont="1" applyFill="1" applyBorder="1" applyAlignment="1" applyProtection="1">
      <alignment horizontal="center" vertical="center" wrapText="1"/>
      <protection locked="0"/>
    </xf>
    <xf numFmtId="164" fontId="18" fillId="6" borderId="16" xfId="5" applyFont="1" applyFill="1" applyBorder="1" applyAlignment="1" applyProtection="1">
      <alignment horizontal="center" vertical="center" wrapText="1"/>
      <protection locked="0"/>
    </xf>
    <xf numFmtId="164" fontId="20" fillId="8" borderId="51" xfId="5" applyFont="1" applyFill="1" applyBorder="1" applyAlignment="1" applyProtection="1">
      <alignment horizontal="center" vertical="center" wrapText="1"/>
      <protection locked="0"/>
    </xf>
    <xf numFmtId="164" fontId="20" fillId="8" borderId="52" xfId="5" applyFont="1" applyFill="1" applyBorder="1" applyAlignment="1" applyProtection="1">
      <alignment horizontal="center" vertical="center" wrapText="1"/>
      <protection locked="0"/>
    </xf>
    <xf numFmtId="164" fontId="20" fillId="8" borderId="53" xfId="5" applyFont="1" applyFill="1" applyBorder="1" applyAlignment="1" applyProtection="1">
      <alignment horizontal="center" vertical="center" wrapText="1"/>
      <protection locked="0"/>
    </xf>
    <xf numFmtId="4" fontId="37" fillId="0" borderId="0" xfId="0" applyNumberFormat="1" applyFont="1" applyAlignment="1">
      <alignment horizontal="center"/>
    </xf>
    <xf numFmtId="0" fontId="0" fillId="0" borderId="86" xfId="0" applyBorder="1"/>
    <xf numFmtId="0" fontId="0" fillId="0" borderId="26" xfId="0" applyBorder="1"/>
    <xf numFmtId="0" fontId="2" fillId="7" borderId="86" xfId="0" applyFont="1" applyFill="1" applyBorder="1"/>
    <xf numFmtId="0" fontId="0" fillId="0" borderId="87" xfId="0" applyBorder="1"/>
    <xf numFmtId="0" fontId="0" fillId="0" borderId="88" xfId="0" applyBorder="1"/>
    <xf numFmtId="0" fontId="2" fillId="7" borderId="26" xfId="0" applyFont="1" applyFill="1" applyBorder="1"/>
    <xf numFmtId="0" fontId="3" fillId="0" borderId="86" xfId="0" applyFont="1" applyBorder="1"/>
    <xf numFmtId="0" fontId="0" fillId="0" borderId="84" xfId="0" applyBorder="1"/>
    <xf numFmtId="0" fontId="3" fillId="10" borderId="89" xfId="0" applyFont="1" applyFill="1" applyBorder="1"/>
    <xf numFmtId="0" fontId="3" fillId="10" borderId="90" xfId="0" applyFont="1" applyFill="1" applyBorder="1"/>
    <xf numFmtId="0" fontId="3" fillId="0" borderId="87" xfId="0" applyFont="1" applyBorder="1"/>
    <xf numFmtId="0" fontId="2" fillId="7" borderId="28" xfId="0" applyFont="1" applyFill="1" applyBorder="1"/>
    <xf numFmtId="0" fontId="3" fillId="10" borderId="84" xfId="0" applyFont="1" applyFill="1" applyBorder="1"/>
    <xf numFmtId="0" fontId="3" fillId="10" borderId="61" xfId="0" applyFont="1" applyFill="1" applyBorder="1"/>
    <xf numFmtId="0" fontId="4" fillId="7" borderId="90" xfId="0" applyFont="1" applyFill="1" applyBorder="1"/>
    <xf numFmtId="0" fontId="3" fillId="10" borderId="88" xfId="0" applyFont="1" applyFill="1" applyBorder="1"/>
    <xf numFmtId="0" fontId="0" fillId="0" borderId="28" xfId="0" applyBorder="1"/>
    <xf numFmtId="0" fontId="3" fillId="10" borderId="87" xfId="0" applyFont="1" applyFill="1" applyBorder="1"/>
    <xf numFmtId="0" fontId="3" fillId="10" borderId="28" xfId="0" applyFont="1" applyFill="1" applyBorder="1"/>
    <xf numFmtId="0" fontId="0" fillId="0" borderId="28" xfId="0" applyBorder="1" applyAlignment="1">
      <alignment wrapText="1"/>
    </xf>
    <xf numFmtId="0" fontId="33" fillId="0" borderId="87" xfId="0" applyFont="1" applyBorder="1"/>
    <xf numFmtId="0" fontId="2" fillId="7" borderId="87" xfId="0" applyFont="1" applyFill="1" applyBorder="1"/>
    <xf numFmtId="1" fontId="36" fillId="0" borderId="21" xfId="0" applyNumberFormat="1" applyFont="1" applyBorder="1"/>
    <xf numFmtId="0" fontId="0" fillId="11" borderId="21" xfId="0" applyFill="1" applyBorder="1"/>
    <xf numFmtId="0" fontId="0" fillId="6" borderId="21" xfId="0" applyFill="1" applyBorder="1"/>
  </cellXfs>
  <cellStyles count="8">
    <cellStyle name="Hipervínculo 2" xfId="4" xr:uid="{505A44B0-049F-4DD5-B491-95836DF3ABF9}"/>
    <cellStyle name="Millares" xfId="1" builtinId="3"/>
    <cellStyle name="Millares [0] 2" xfId="5" xr:uid="{1D930C7A-E751-44CD-9075-F6338ABB65DA}"/>
    <cellStyle name="Millares 7" xfId="6" xr:uid="{E9661099-046C-46AC-A390-22F164A4209B}"/>
    <cellStyle name="Normal" xfId="0" builtinId="0"/>
    <cellStyle name="Normal 137" xfId="3" xr:uid="{6A64546F-96C1-4DC4-8DDA-CCFC8BD9A042}"/>
    <cellStyle name="Porcentaje" xfId="2" builtinId="5"/>
    <cellStyle name="Porcentaje 2" xfId="7" xr:uid="{0FEE9828-6E89-42BD-B854-C2EA462585C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76200</xdr:colOff>
      <xdr:row>2</xdr:row>
      <xdr:rowOff>76200</xdr:rowOff>
    </xdr:from>
    <xdr:to>
      <xdr:col>13</xdr:col>
      <xdr:colOff>104775</xdr:colOff>
      <xdr:row>5</xdr:row>
      <xdr:rowOff>104775</xdr:rowOff>
    </xdr:to>
    <xdr:pic>
      <xdr:nvPicPr>
        <xdr:cNvPr id="2" name="Picture 1">
          <a:extLst>
            <a:ext uri="{FF2B5EF4-FFF2-40B4-BE49-F238E27FC236}">
              <a16:creationId xmlns:a16="http://schemas.microsoft.com/office/drawing/2014/main" id="{6A5BB96B-9752-4AFB-AE4F-86AF23E7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04800"/>
          <a:ext cx="21336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74170EE-FF7C-4712-BB3B-A1D858650B1A}">
  <we:reference id="wa200005271" version="2.5.5.0" store="es-ES" storeType="OMEX"/>
  <we:alternateReferences>
    <we:reference id="WA200005271" version="2.5.5.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BF05-EE10-4C31-A6A2-4939B5F08D52}">
  <dimension ref="C1:GV75"/>
  <sheetViews>
    <sheetView showGridLines="0" topLeftCell="A2" zoomScale="70" zoomScaleNormal="70" zoomScalePageLayoutView="75" workbookViewId="0">
      <selection activeCell="AG25" sqref="AG25:AK25"/>
    </sheetView>
  </sheetViews>
  <sheetFormatPr baseColWidth="10" defaultColWidth="1.7109375" defaultRowHeight="12" customHeight="1" x14ac:dyDescent="0.25"/>
  <cols>
    <col min="1" max="1" width="5.85546875" style="6" customWidth="1"/>
    <col min="2" max="2" width="1.7109375" style="6"/>
    <col min="3" max="3" width="3" style="7" customWidth="1"/>
    <col min="4" max="4" width="3" style="6" customWidth="1"/>
    <col min="5" max="10" width="2.42578125" style="6" customWidth="1"/>
    <col min="11" max="11" width="4.7109375" style="6" customWidth="1"/>
    <col min="12" max="12" width="3.85546875" style="6" customWidth="1"/>
    <col min="13" max="15" width="2.42578125" style="6" customWidth="1"/>
    <col min="16" max="16" width="5.140625" style="6" customWidth="1"/>
    <col min="17" max="17" width="6.7109375" style="6" customWidth="1"/>
    <col min="18" max="21" width="3.42578125" style="6" customWidth="1"/>
    <col min="22" max="22" width="2.7109375" style="6" customWidth="1"/>
    <col min="23" max="23" width="2.85546875" style="6" customWidth="1"/>
    <col min="24" max="25" width="4.28515625" style="6" customWidth="1"/>
    <col min="26" max="26" width="4.85546875" style="8" customWidth="1"/>
    <col min="27" max="27" width="6.140625" style="8" customWidth="1"/>
    <col min="28" max="28" width="4.140625" style="9" hidden="1" customWidth="1"/>
    <col min="29" max="29" width="1.7109375" style="9" hidden="1" customWidth="1"/>
    <col min="30" max="30" width="13.28515625" style="9" customWidth="1"/>
    <col min="31" max="31" width="2.140625" style="9" customWidth="1"/>
    <col min="32" max="32" width="6.5703125" style="9" customWidth="1"/>
    <col min="33" max="36" width="1.7109375" style="6" customWidth="1"/>
    <col min="37" max="37" width="23.140625" style="6" customWidth="1"/>
    <col min="38" max="38" width="7.42578125" style="6" customWidth="1"/>
    <col min="39" max="39" width="2.42578125" style="6" customWidth="1"/>
    <col min="40" max="40" width="1.42578125" style="6" customWidth="1"/>
    <col min="41" max="41" width="1.7109375" style="6" customWidth="1"/>
    <col min="42" max="42" width="0.42578125" style="6" customWidth="1"/>
    <col min="43" max="46" width="1.28515625" style="6" customWidth="1"/>
    <col min="47" max="47" width="0.42578125" style="6" customWidth="1"/>
    <col min="48" max="48" width="0.7109375" style="6" hidden="1" customWidth="1"/>
    <col min="49" max="49" width="3.7109375" style="6" customWidth="1"/>
    <col min="50" max="51" width="0.7109375" style="6" hidden="1" customWidth="1"/>
    <col min="52" max="52" width="5" style="6" customWidth="1"/>
    <col min="53" max="53" width="8.85546875" style="6" customWidth="1"/>
    <col min="54" max="54" width="6.5703125" style="9" customWidth="1"/>
    <col min="55" max="58" width="1.7109375" style="6" customWidth="1"/>
    <col min="59" max="59" width="23.85546875" style="6" customWidth="1"/>
    <col min="60" max="60" width="7.42578125" style="6" customWidth="1"/>
    <col min="61" max="61" width="2.42578125" style="6" customWidth="1"/>
    <col min="62" max="62" width="1.42578125" style="6" customWidth="1"/>
    <col min="63" max="63" width="1.7109375" style="6" customWidth="1"/>
    <col min="64" max="64" width="0.42578125" style="6" customWidth="1"/>
    <col min="65" max="68" width="1.28515625" style="6" customWidth="1"/>
    <col min="69" max="69" width="0.42578125" style="6" customWidth="1"/>
    <col min="70" max="70" width="0.7109375" style="6" hidden="1" customWidth="1"/>
    <col min="71" max="71" width="3.7109375" style="6" customWidth="1"/>
    <col min="72" max="73" width="0.7109375" style="6" hidden="1" customWidth="1"/>
    <col min="74" max="74" width="5" style="6" customWidth="1"/>
    <col min="75" max="75" width="8.85546875" style="6" customWidth="1"/>
    <col min="76" max="116" width="1.7109375" style="6" customWidth="1"/>
    <col min="117" max="256" width="1.7109375" style="6"/>
    <col min="257" max="257" width="3.28515625" style="6" customWidth="1"/>
    <col min="258" max="259" width="3" style="6" customWidth="1"/>
    <col min="260" max="265" width="2.42578125" style="6" customWidth="1"/>
    <col min="266" max="266" width="4.7109375" style="6" customWidth="1"/>
    <col min="267" max="267" width="3.85546875" style="6" customWidth="1"/>
    <col min="268" max="270" width="2.42578125" style="6" customWidth="1"/>
    <col min="271" max="271" width="5.140625" style="6" customWidth="1"/>
    <col min="272" max="272" width="6.7109375" style="6" customWidth="1"/>
    <col min="273" max="276" width="3.42578125" style="6" customWidth="1"/>
    <col min="277" max="277" width="2.7109375" style="6" customWidth="1"/>
    <col min="278" max="278" width="2.85546875" style="6" customWidth="1"/>
    <col min="279" max="280" width="4.28515625" style="6" customWidth="1"/>
    <col min="281" max="281" width="4.85546875" style="6" customWidth="1"/>
    <col min="282" max="282" width="6.140625" style="6" customWidth="1"/>
    <col min="283" max="284" width="0" style="6" hidden="1" customWidth="1"/>
    <col min="285" max="285" width="13.28515625" style="6" customWidth="1"/>
    <col min="286" max="286" width="2.140625" style="6" customWidth="1"/>
    <col min="287" max="287" width="3.7109375" style="6" customWidth="1"/>
    <col min="288" max="291" width="1.7109375" style="6" customWidth="1"/>
    <col min="292" max="292" width="21.28515625" style="6" customWidth="1"/>
    <col min="293" max="293" width="7.42578125" style="6" customWidth="1"/>
    <col min="294" max="294" width="2.42578125" style="6" customWidth="1"/>
    <col min="295" max="295" width="1.42578125" style="6" customWidth="1"/>
    <col min="296" max="296" width="1.7109375" style="6" customWidth="1"/>
    <col min="297" max="297" width="0.42578125" style="6" customWidth="1"/>
    <col min="298" max="301" width="1.28515625" style="6" customWidth="1"/>
    <col min="302" max="302" width="0.42578125" style="6" customWidth="1"/>
    <col min="303" max="303" width="0" style="6" hidden="1" customWidth="1"/>
    <col min="304" max="304" width="3.7109375" style="6" customWidth="1"/>
    <col min="305" max="306" width="0" style="6" hidden="1" customWidth="1"/>
    <col min="307" max="307" width="5" style="6" customWidth="1"/>
    <col min="308" max="308" width="8.85546875" style="6" customWidth="1"/>
    <col min="309" max="309" width="14.42578125" style="6" bestFit="1" customWidth="1"/>
    <col min="310" max="372" width="1.7109375" style="6" customWidth="1"/>
    <col min="373" max="512" width="1.7109375" style="6"/>
    <col min="513" max="513" width="3.28515625" style="6" customWidth="1"/>
    <col min="514" max="515" width="3" style="6" customWidth="1"/>
    <col min="516" max="521" width="2.42578125" style="6" customWidth="1"/>
    <col min="522" max="522" width="4.7109375" style="6" customWidth="1"/>
    <col min="523" max="523" width="3.85546875" style="6" customWidth="1"/>
    <col min="524" max="526" width="2.42578125" style="6" customWidth="1"/>
    <col min="527" max="527" width="5.140625" style="6" customWidth="1"/>
    <col min="528" max="528" width="6.7109375" style="6" customWidth="1"/>
    <col min="529" max="532" width="3.42578125" style="6" customWidth="1"/>
    <col min="533" max="533" width="2.7109375" style="6" customWidth="1"/>
    <col min="534" max="534" width="2.85546875" style="6" customWidth="1"/>
    <col min="535" max="536" width="4.28515625" style="6" customWidth="1"/>
    <col min="537" max="537" width="4.85546875" style="6" customWidth="1"/>
    <col min="538" max="538" width="6.140625" style="6" customWidth="1"/>
    <col min="539" max="540" width="0" style="6" hidden="1" customWidth="1"/>
    <col min="541" max="541" width="13.28515625" style="6" customWidth="1"/>
    <col min="542" max="542" width="2.140625" style="6" customWidth="1"/>
    <col min="543" max="543" width="3.7109375" style="6" customWidth="1"/>
    <col min="544" max="547" width="1.7109375" style="6" customWidth="1"/>
    <col min="548" max="548" width="21.28515625" style="6" customWidth="1"/>
    <col min="549" max="549" width="7.42578125" style="6" customWidth="1"/>
    <col min="550" max="550" width="2.42578125" style="6" customWidth="1"/>
    <col min="551" max="551" width="1.42578125" style="6" customWidth="1"/>
    <col min="552" max="552" width="1.7109375" style="6" customWidth="1"/>
    <col min="553" max="553" width="0.42578125" style="6" customWidth="1"/>
    <col min="554" max="557" width="1.28515625" style="6" customWidth="1"/>
    <col min="558" max="558" width="0.42578125" style="6" customWidth="1"/>
    <col min="559" max="559" width="0" style="6" hidden="1" customWidth="1"/>
    <col min="560" max="560" width="3.7109375" style="6" customWidth="1"/>
    <col min="561" max="562" width="0" style="6" hidden="1" customWidth="1"/>
    <col min="563" max="563" width="5" style="6" customWidth="1"/>
    <col min="564" max="564" width="8.85546875" style="6" customWidth="1"/>
    <col min="565" max="565" width="14.42578125" style="6" bestFit="1" customWidth="1"/>
    <col min="566" max="628" width="1.7109375" style="6" customWidth="1"/>
    <col min="629" max="768" width="1.7109375" style="6"/>
    <col min="769" max="769" width="3.28515625" style="6" customWidth="1"/>
    <col min="770" max="771" width="3" style="6" customWidth="1"/>
    <col min="772" max="777" width="2.42578125" style="6" customWidth="1"/>
    <col min="778" max="778" width="4.7109375" style="6" customWidth="1"/>
    <col min="779" max="779" width="3.85546875" style="6" customWidth="1"/>
    <col min="780" max="782" width="2.42578125" style="6" customWidth="1"/>
    <col min="783" max="783" width="5.140625" style="6" customWidth="1"/>
    <col min="784" max="784" width="6.7109375" style="6" customWidth="1"/>
    <col min="785" max="788" width="3.42578125" style="6" customWidth="1"/>
    <col min="789" max="789" width="2.7109375" style="6" customWidth="1"/>
    <col min="790" max="790" width="2.85546875" style="6" customWidth="1"/>
    <col min="791" max="792" width="4.28515625" style="6" customWidth="1"/>
    <col min="793" max="793" width="4.85546875" style="6" customWidth="1"/>
    <col min="794" max="794" width="6.140625" style="6" customWidth="1"/>
    <col min="795" max="796" width="0" style="6" hidden="1" customWidth="1"/>
    <col min="797" max="797" width="13.28515625" style="6" customWidth="1"/>
    <col min="798" max="798" width="2.140625" style="6" customWidth="1"/>
    <col min="799" max="799" width="3.7109375" style="6" customWidth="1"/>
    <col min="800" max="803" width="1.7109375" style="6" customWidth="1"/>
    <col min="804" max="804" width="21.28515625" style="6" customWidth="1"/>
    <col min="805" max="805" width="7.42578125" style="6" customWidth="1"/>
    <col min="806" max="806" width="2.42578125" style="6" customWidth="1"/>
    <col min="807" max="807" width="1.42578125" style="6" customWidth="1"/>
    <col min="808" max="808" width="1.7109375" style="6" customWidth="1"/>
    <col min="809" max="809" width="0.42578125" style="6" customWidth="1"/>
    <col min="810" max="813" width="1.28515625" style="6" customWidth="1"/>
    <col min="814" max="814" width="0.42578125" style="6" customWidth="1"/>
    <col min="815" max="815" width="0" style="6" hidden="1" customWidth="1"/>
    <col min="816" max="816" width="3.7109375" style="6" customWidth="1"/>
    <col min="817" max="818" width="0" style="6" hidden="1" customWidth="1"/>
    <col min="819" max="819" width="5" style="6" customWidth="1"/>
    <col min="820" max="820" width="8.85546875" style="6" customWidth="1"/>
    <col min="821" max="821" width="14.42578125" style="6" bestFit="1" customWidth="1"/>
    <col min="822" max="884" width="1.7109375" style="6" customWidth="1"/>
    <col min="885" max="1024" width="1.7109375" style="6"/>
    <col min="1025" max="1025" width="3.28515625" style="6" customWidth="1"/>
    <col min="1026" max="1027" width="3" style="6" customWidth="1"/>
    <col min="1028" max="1033" width="2.42578125" style="6" customWidth="1"/>
    <col min="1034" max="1034" width="4.7109375" style="6" customWidth="1"/>
    <col min="1035" max="1035" width="3.85546875" style="6" customWidth="1"/>
    <col min="1036" max="1038" width="2.42578125" style="6" customWidth="1"/>
    <col min="1039" max="1039" width="5.140625" style="6" customWidth="1"/>
    <col min="1040" max="1040" width="6.7109375" style="6" customWidth="1"/>
    <col min="1041" max="1044" width="3.42578125" style="6" customWidth="1"/>
    <col min="1045" max="1045" width="2.7109375" style="6" customWidth="1"/>
    <col min="1046" max="1046" width="2.85546875" style="6" customWidth="1"/>
    <col min="1047" max="1048" width="4.28515625" style="6" customWidth="1"/>
    <col min="1049" max="1049" width="4.85546875" style="6" customWidth="1"/>
    <col min="1050" max="1050" width="6.140625" style="6" customWidth="1"/>
    <col min="1051" max="1052" width="0" style="6" hidden="1" customWidth="1"/>
    <col min="1053" max="1053" width="13.28515625" style="6" customWidth="1"/>
    <col min="1054" max="1054" width="2.140625" style="6" customWidth="1"/>
    <col min="1055" max="1055" width="3.7109375" style="6" customWidth="1"/>
    <col min="1056" max="1059" width="1.7109375" style="6" customWidth="1"/>
    <col min="1060" max="1060" width="21.28515625" style="6" customWidth="1"/>
    <col min="1061" max="1061" width="7.42578125" style="6" customWidth="1"/>
    <col min="1062" max="1062" width="2.42578125" style="6" customWidth="1"/>
    <col min="1063" max="1063" width="1.42578125" style="6" customWidth="1"/>
    <col min="1064" max="1064" width="1.7109375" style="6" customWidth="1"/>
    <col min="1065" max="1065" width="0.42578125" style="6" customWidth="1"/>
    <col min="1066" max="1069" width="1.28515625" style="6" customWidth="1"/>
    <col min="1070" max="1070" width="0.42578125" style="6" customWidth="1"/>
    <col min="1071" max="1071" width="0" style="6" hidden="1" customWidth="1"/>
    <col min="1072" max="1072" width="3.7109375" style="6" customWidth="1"/>
    <col min="1073" max="1074" width="0" style="6" hidden="1" customWidth="1"/>
    <col min="1075" max="1075" width="5" style="6" customWidth="1"/>
    <col min="1076" max="1076" width="8.85546875" style="6" customWidth="1"/>
    <col min="1077" max="1077" width="14.42578125" style="6" bestFit="1" customWidth="1"/>
    <col min="1078" max="1140" width="1.7109375" style="6" customWidth="1"/>
    <col min="1141" max="1280" width="1.7109375" style="6"/>
    <col min="1281" max="1281" width="3.28515625" style="6" customWidth="1"/>
    <col min="1282" max="1283" width="3" style="6" customWidth="1"/>
    <col min="1284" max="1289" width="2.42578125" style="6" customWidth="1"/>
    <col min="1290" max="1290" width="4.7109375" style="6" customWidth="1"/>
    <col min="1291" max="1291" width="3.85546875" style="6" customWidth="1"/>
    <col min="1292" max="1294" width="2.42578125" style="6" customWidth="1"/>
    <col min="1295" max="1295" width="5.140625" style="6" customWidth="1"/>
    <col min="1296" max="1296" width="6.7109375" style="6" customWidth="1"/>
    <col min="1297" max="1300" width="3.42578125" style="6" customWidth="1"/>
    <col min="1301" max="1301" width="2.7109375" style="6" customWidth="1"/>
    <col min="1302" max="1302" width="2.85546875" style="6" customWidth="1"/>
    <col min="1303" max="1304" width="4.28515625" style="6" customWidth="1"/>
    <col min="1305" max="1305" width="4.85546875" style="6" customWidth="1"/>
    <col min="1306" max="1306" width="6.140625" style="6" customWidth="1"/>
    <col min="1307" max="1308" width="0" style="6" hidden="1" customWidth="1"/>
    <col min="1309" max="1309" width="13.28515625" style="6" customWidth="1"/>
    <col min="1310" max="1310" width="2.140625" style="6" customWidth="1"/>
    <col min="1311" max="1311" width="3.7109375" style="6" customWidth="1"/>
    <col min="1312" max="1315" width="1.7109375" style="6" customWidth="1"/>
    <col min="1316" max="1316" width="21.28515625" style="6" customWidth="1"/>
    <col min="1317" max="1317" width="7.42578125" style="6" customWidth="1"/>
    <col min="1318" max="1318" width="2.42578125" style="6" customWidth="1"/>
    <col min="1319" max="1319" width="1.42578125" style="6" customWidth="1"/>
    <col min="1320" max="1320" width="1.7109375" style="6" customWidth="1"/>
    <col min="1321" max="1321" width="0.42578125" style="6" customWidth="1"/>
    <col min="1322" max="1325" width="1.28515625" style="6" customWidth="1"/>
    <col min="1326" max="1326" width="0.42578125" style="6" customWidth="1"/>
    <col min="1327" max="1327" width="0" style="6" hidden="1" customWidth="1"/>
    <col min="1328" max="1328" width="3.7109375" style="6" customWidth="1"/>
    <col min="1329" max="1330" width="0" style="6" hidden="1" customWidth="1"/>
    <col min="1331" max="1331" width="5" style="6" customWidth="1"/>
    <col min="1332" max="1332" width="8.85546875" style="6" customWidth="1"/>
    <col min="1333" max="1333" width="14.42578125" style="6" bestFit="1" customWidth="1"/>
    <col min="1334" max="1396" width="1.7109375" style="6" customWidth="1"/>
    <col min="1397" max="1536" width="1.7109375" style="6"/>
    <col min="1537" max="1537" width="3.28515625" style="6" customWidth="1"/>
    <col min="1538" max="1539" width="3" style="6" customWidth="1"/>
    <col min="1540" max="1545" width="2.42578125" style="6" customWidth="1"/>
    <col min="1546" max="1546" width="4.7109375" style="6" customWidth="1"/>
    <col min="1547" max="1547" width="3.85546875" style="6" customWidth="1"/>
    <col min="1548" max="1550" width="2.42578125" style="6" customWidth="1"/>
    <col min="1551" max="1551" width="5.140625" style="6" customWidth="1"/>
    <col min="1552" max="1552" width="6.7109375" style="6" customWidth="1"/>
    <col min="1553" max="1556" width="3.42578125" style="6" customWidth="1"/>
    <col min="1557" max="1557" width="2.7109375" style="6" customWidth="1"/>
    <col min="1558" max="1558" width="2.85546875" style="6" customWidth="1"/>
    <col min="1559" max="1560" width="4.28515625" style="6" customWidth="1"/>
    <col min="1561" max="1561" width="4.85546875" style="6" customWidth="1"/>
    <col min="1562" max="1562" width="6.140625" style="6" customWidth="1"/>
    <col min="1563" max="1564" width="0" style="6" hidden="1" customWidth="1"/>
    <col min="1565" max="1565" width="13.28515625" style="6" customWidth="1"/>
    <col min="1566" max="1566" width="2.140625" style="6" customWidth="1"/>
    <col min="1567" max="1567" width="3.7109375" style="6" customWidth="1"/>
    <col min="1568" max="1571" width="1.7109375" style="6" customWidth="1"/>
    <col min="1572" max="1572" width="21.28515625" style="6" customWidth="1"/>
    <col min="1573" max="1573" width="7.42578125" style="6" customWidth="1"/>
    <col min="1574" max="1574" width="2.42578125" style="6" customWidth="1"/>
    <col min="1575" max="1575" width="1.42578125" style="6" customWidth="1"/>
    <col min="1576" max="1576" width="1.7109375" style="6" customWidth="1"/>
    <col min="1577" max="1577" width="0.42578125" style="6" customWidth="1"/>
    <col min="1578" max="1581" width="1.28515625" style="6" customWidth="1"/>
    <col min="1582" max="1582" width="0.42578125" style="6" customWidth="1"/>
    <col min="1583" max="1583" width="0" style="6" hidden="1" customWidth="1"/>
    <col min="1584" max="1584" width="3.7109375" style="6" customWidth="1"/>
    <col min="1585" max="1586" width="0" style="6" hidden="1" customWidth="1"/>
    <col min="1587" max="1587" width="5" style="6" customWidth="1"/>
    <col min="1588" max="1588" width="8.85546875" style="6" customWidth="1"/>
    <col min="1589" max="1589" width="14.42578125" style="6" bestFit="1" customWidth="1"/>
    <col min="1590" max="1652" width="1.7109375" style="6" customWidth="1"/>
    <col min="1653" max="1792" width="1.7109375" style="6"/>
    <col min="1793" max="1793" width="3.28515625" style="6" customWidth="1"/>
    <col min="1794" max="1795" width="3" style="6" customWidth="1"/>
    <col min="1796" max="1801" width="2.42578125" style="6" customWidth="1"/>
    <col min="1802" max="1802" width="4.7109375" style="6" customWidth="1"/>
    <col min="1803" max="1803" width="3.85546875" style="6" customWidth="1"/>
    <col min="1804" max="1806" width="2.42578125" style="6" customWidth="1"/>
    <col min="1807" max="1807" width="5.140625" style="6" customWidth="1"/>
    <col min="1808" max="1808" width="6.7109375" style="6" customWidth="1"/>
    <col min="1809" max="1812" width="3.42578125" style="6" customWidth="1"/>
    <col min="1813" max="1813" width="2.7109375" style="6" customWidth="1"/>
    <col min="1814" max="1814" width="2.85546875" style="6" customWidth="1"/>
    <col min="1815" max="1816" width="4.28515625" style="6" customWidth="1"/>
    <col min="1817" max="1817" width="4.85546875" style="6" customWidth="1"/>
    <col min="1818" max="1818" width="6.140625" style="6" customWidth="1"/>
    <col min="1819" max="1820" width="0" style="6" hidden="1" customWidth="1"/>
    <col min="1821" max="1821" width="13.28515625" style="6" customWidth="1"/>
    <col min="1822" max="1822" width="2.140625" style="6" customWidth="1"/>
    <col min="1823" max="1823" width="3.7109375" style="6" customWidth="1"/>
    <col min="1824" max="1827" width="1.7109375" style="6" customWidth="1"/>
    <col min="1828" max="1828" width="21.28515625" style="6" customWidth="1"/>
    <col min="1829" max="1829" width="7.42578125" style="6" customWidth="1"/>
    <col min="1830" max="1830" width="2.42578125" style="6" customWidth="1"/>
    <col min="1831" max="1831" width="1.42578125" style="6" customWidth="1"/>
    <col min="1832" max="1832" width="1.7109375" style="6" customWidth="1"/>
    <col min="1833" max="1833" width="0.42578125" style="6" customWidth="1"/>
    <col min="1834" max="1837" width="1.28515625" style="6" customWidth="1"/>
    <col min="1838" max="1838" width="0.42578125" style="6" customWidth="1"/>
    <col min="1839" max="1839" width="0" style="6" hidden="1" customWidth="1"/>
    <col min="1840" max="1840" width="3.7109375" style="6" customWidth="1"/>
    <col min="1841" max="1842" width="0" style="6" hidden="1" customWidth="1"/>
    <col min="1843" max="1843" width="5" style="6" customWidth="1"/>
    <col min="1844" max="1844" width="8.85546875" style="6" customWidth="1"/>
    <col min="1845" max="1845" width="14.42578125" style="6" bestFit="1" customWidth="1"/>
    <col min="1846" max="1908" width="1.7109375" style="6" customWidth="1"/>
    <col min="1909" max="2048" width="1.7109375" style="6"/>
    <col min="2049" max="2049" width="3.28515625" style="6" customWidth="1"/>
    <col min="2050" max="2051" width="3" style="6" customWidth="1"/>
    <col min="2052" max="2057" width="2.42578125" style="6" customWidth="1"/>
    <col min="2058" max="2058" width="4.7109375" style="6" customWidth="1"/>
    <col min="2059" max="2059" width="3.85546875" style="6" customWidth="1"/>
    <col min="2060" max="2062" width="2.42578125" style="6" customWidth="1"/>
    <col min="2063" max="2063" width="5.140625" style="6" customWidth="1"/>
    <col min="2064" max="2064" width="6.7109375" style="6" customWidth="1"/>
    <col min="2065" max="2068" width="3.42578125" style="6" customWidth="1"/>
    <col min="2069" max="2069" width="2.7109375" style="6" customWidth="1"/>
    <col min="2070" max="2070" width="2.85546875" style="6" customWidth="1"/>
    <col min="2071" max="2072" width="4.28515625" style="6" customWidth="1"/>
    <col min="2073" max="2073" width="4.85546875" style="6" customWidth="1"/>
    <col min="2074" max="2074" width="6.140625" style="6" customWidth="1"/>
    <col min="2075" max="2076" width="0" style="6" hidden="1" customWidth="1"/>
    <col min="2077" max="2077" width="13.28515625" style="6" customWidth="1"/>
    <col min="2078" max="2078" width="2.140625" style="6" customWidth="1"/>
    <col min="2079" max="2079" width="3.7109375" style="6" customWidth="1"/>
    <col min="2080" max="2083" width="1.7109375" style="6" customWidth="1"/>
    <col min="2084" max="2084" width="21.28515625" style="6" customWidth="1"/>
    <col min="2085" max="2085" width="7.42578125" style="6" customWidth="1"/>
    <col min="2086" max="2086" width="2.42578125" style="6" customWidth="1"/>
    <col min="2087" max="2087" width="1.42578125" style="6" customWidth="1"/>
    <col min="2088" max="2088" width="1.7109375" style="6" customWidth="1"/>
    <col min="2089" max="2089" width="0.42578125" style="6" customWidth="1"/>
    <col min="2090" max="2093" width="1.28515625" style="6" customWidth="1"/>
    <col min="2094" max="2094" width="0.42578125" style="6" customWidth="1"/>
    <col min="2095" max="2095" width="0" style="6" hidden="1" customWidth="1"/>
    <col min="2096" max="2096" width="3.7109375" style="6" customWidth="1"/>
    <col min="2097" max="2098" width="0" style="6" hidden="1" customWidth="1"/>
    <col min="2099" max="2099" width="5" style="6" customWidth="1"/>
    <col min="2100" max="2100" width="8.85546875" style="6" customWidth="1"/>
    <col min="2101" max="2101" width="14.42578125" style="6" bestFit="1" customWidth="1"/>
    <col min="2102" max="2164" width="1.7109375" style="6" customWidth="1"/>
    <col min="2165" max="2304" width="1.7109375" style="6"/>
    <col min="2305" max="2305" width="3.28515625" style="6" customWidth="1"/>
    <col min="2306" max="2307" width="3" style="6" customWidth="1"/>
    <col min="2308" max="2313" width="2.42578125" style="6" customWidth="1"/>
    <col min="2314" max="2314" width="4.7109375" style="6" customWidth="1"/>
    <col min="2315" max="2315" width="3.85546875" style="6" customWidth="1"/>
    <col min="2316" max="2318" width="2.42578125" style="6" customWidth="1"/>
    <col min="2319" max="2319" width="5.140625" style="6" customWidth="1"/>
    <col min="2320" max="2320" width="6.7109375" style="6" customWidth="1"/>
    <col min="2321" max="2324" width="3.42578125" style="6" customWidth="1"/>
    <col min="2325" max="2325" width="2.7109375" style="6" customWidth="1"/>
    <col min="2326" max="2326" width="2.85546875" style="6" customWidth="1"/>
    <col min="2327" max="2328" width="4.28515625" style="6" customWidth="1"/>
    <col min="2329" max="2329" width="4.85546875" style="6" customWidth="1"/>
    <col min="2330" max="2330" width="6.140625" style="6" customWidth="1"/>
    <col min="2331" max="2332" width="0" style="6" hidden="1" customWidth="1"/>
    <col min="2333" max="2333" width="13.28515625" style="6" customWidth="1"/>
    <col min="2334" max="2334" width="2.140625" style="6" customWidth="1"/>
    <col min="2335" max="2335" width="3.7109375" style="6" customWidth="1"/>
    <col min="2336" max="2339" width="1.7109375" style="6" customWidth="1"/>
    <col min="2340" max="2340" width="21.28515625" style="6" customWidth="1"/>
    <col min="2341" max="2341" width="7.42578125" style="6" customWidth="1"/>
    <col min="2342" max="2342" width="2.42578125" style="6" customWidth="1"/>
    <col min="2343" max="2343" width="1.42578125" style="6" customWidth="1"/>
    <col min="2344" max="2344" width="1.7109375" style="6" customWidth="1"/>
    <col min="2345" max="2345" width="0.42578125" style="6" customWidth="1"/>
    <col min="2346" max="2349" width="1.28515625" style="6" customWidth="1"/>
    <col min="2350" max="2350" width="0.42578125" style="6" customWidth="1"/>
    <col min="2351" max="2351" width="0" style="6" hidden="1" customWidth="1"/>
    <col min="2352" max="2352" width="3.7109375" style="6" customWidth="1"/>
    <col min="2353" max="2354" width="0" style="6" hidden="1" customWidth="1"/>
    <col min="2355" max="2355" width="5" style="6" customWidth="1"/>
    <col min="2356" max="2356" width="8.85546875" style="6" customWidth="1"/>
    <col min="2357" max="2357" width="14.42578125" style="6" bestFit="1" customWidth="1"/>
    <col min="2358" max="2420" width="1.7109375" style="6" customWidth="1"/>
    <col min="2421" max="2560" width="1.7109375" style="6"/>
    <col min="2561" max="2561" width="3.28515625" style="6" customWidth="1"/>
    <col min="2562" max="2563" width="3" style="6" customWidth="1"/>
    <col min="2564" max="2569" width="2.42578125" style="6" customWidth="1"/>
    <col min="2570" max="2570" width="4.7109375" style="6" customWidth="1"/>
    <col min="2571" max="2571" width="3.85546875" style="6" customWidth="1"/>
    <col min="2572" max="2574" width="2.42578125" style="6" customWidth="1"/>
    <col min="2575" max="2575" width="5.140625" style="6" customWidth="1"/>
    <col min="2576" max="2576" width="6.7109375" style="6" customWidth="1"/>
    <col min="2577" max="2580" width="3.42578125" style="6" customWidth="1"/>
    <col min="2581" max="2581" width="2.7109375" style="6" customWidth="1"/>
    <col min="2582" max="2582" width="2.85546875" style="6" customWidth="1"/>
    <col min="2583" max="2584" width="4.28515625" style="6" customWidth="1"/>
    <col min="2585" max="2585" width="4.85546875" style="6" customWidth="1"/>
    <col min="2586" max="2586" width="6.140625" style="6" customWidth="1"/>
    <col min="2587" max="2588" width="0" style="6" hidden="1" customWidth="1"/>
    <col min="2589" max="2589" width="13.28515625" style="6" customWidth="1"/>
    <col min="2590" max="2590" width="2.140625" style="6" customWidth="1"/>
    <col min="2591" max="2591" width="3.7109375" style="6" customWidth="1"/>
    <col min="2592" max="2595" width="1.7109375" style="6" customWidth="1"/>
    <col min="2596" max="2596" width="21.28515625" style="6" customWidth="1"/>
    <col min="2597" max="2597" width="7.42578125" style="6" customWidth="1"/>
    <col min="2598" max="2598" width="2.42578125" style="6" customWidth="1"/>
    <col min="2599" max="2599" width="1.42578125" style="6" customWidth="1"/>
    <col min="2600" max="2600" width="1.7109375" style="6" customWidth="1"/>
    <col min="2601" max="2601" width="0.42578125" style="6" customWidth="1"/>
    <col min="2602" max="2605" width="1.28515625" style="6" customWidth="1"/>
    <col min="2606" max="2606" width="0.42578125" style="6" customWidth="1"/>
    <col min="2607" max="2607" width="0" style="6" hidden="1" customWidth="1"/>
    <col min="2608" max="2608" width="3.7109375" style="6" customWidth="1"/>
    <col min="2609" max="2610" width="0" style="6" hidden="1" customWidth="1"/>
    <col min="2611" max="2611" width="5" style="6" customWidth="1"/>
    <col min="2612" max="2612" width="8.85546875" style="6" customWidth="1"/>
    <col min="2613" max="2613" width="14.42578125" style="6" bestFit="1" customWidth="1"/>
    <col min="2614" max="2676" width="1.7109375" style="6" customWidth="1"/>
    <col min="2677" max="2816" width="1.7109375" style="6"/>
    <col min="2817" max="2817" width="3.28515625" style="6" customWidth="1"/>
    <col min="2818" max="2819" width="3" style="6" customWidth="1"/>
    <col min="2820" max="2825" width="2.42578125" style="6" customWidth="1"/>
    <col min="2826" max="2826" width="4.7109375" style="6" customWidth="1"/>
    <col min="2827" max="2827" width="3.85546875" style="6" customWidth="1"/>
    <col min="2828" max="2830" width="2.42578125" style="6" customWidth="1"/>
    <col min="2831" max="2831" width="5.140625" style="6" customWidth="1"/>
    <col min="2832" max="2832" width="6.7109375" style="6" customWidth="1"/>
    <col min="2833" max="2836" width="3.42578125" style="6" customWidth="1"/>
    <col min="2837" max="2837" width="2.7109375" style="6" customWidth="1"/>
    <col min="2838" max="2838" width="2.85546875" style="6" customWidth="1"/>
    <col min="2839" max="2840" width="4.28515625" style="6" customWidth="1"/>
    <col min="2841" max="2841" width="4.85546875" style="6" customWidth="1"/>
    <col min="2842" max="2842" width="6.140625" style="6" customWidth="1"/>
    <col min="2843" max="2844" width="0" style="6" hidden="1" customWidth="1"/>
    <col min="2845" max="2845" width="13.28515625" style="6" customWidth="1"/>
    <col min="2846" max="2846" width="2.140625" style="6" customWidth="1"/>
    <col min="2847" max="2847" width="3.7109375" style="6" customWidth="1"/>
    <col min="2848" max="2851" width="1.7109375" style="6" customWidth="1"/>
    <col min="2852" max="2852" width="21.28515625" style="6" customWidth="1"/>
    <col min="2853" max="2853" width="7.42578125" style="6" customWidth="1"/>
    <col min="2854" max="2854" width="2.42578125" style="6" customWidth="1"/>
    <col min="2855" max="2855" width="1.42578125" style="6" customWidth="1"/>
    <col min="2856" max="2856" width="1.7109375" style="6" customWidth="1"/>
    <col min="2857" max="2857" width="0.42578125" style="6" customWidth="1"/>
    <col min="2858" max="2861" width="1.28515625" style="6" customWidth="1"/>
    <col min="2862" max="2862" width="0.42578125" style="6" customWidth="1"/>
    <col min="2863" max="2863" width="0" style="6" hidden="1" customWidth="1"/>
    <col min="2864" max="2864" width="3.7109375" style="6" customWidth="1"/>
    <col min="2865" max="2866" width="0" style="6" hidden="1" customWidth="1"/>
    <col min="2867" max="2867" width="5" style="6" customWidth="1"/>
    <col min="2868" max="2868" width="8.85546875" style="6" customWidth="1"/>
    <col min="2869" max="2869" width="14.42578125" style="6" bestFit="1" customWidth="1"/>
    <col min="2870" max="2932" width="1.7109375" style="6" customWidth="1"/>
    <col min="2933" max="3072" width="1.7109375" style="6"/>
    <col min="3073" max="3073" width="3.28515625" style="6" customWidth="1"/>
    <col min="3074" max="3075" width="3" style="6" customWidth="1"/>
    <col min="3076" max="3081" width="2.42578125" style="6" customWidth="1"/>
    <col min="3082" max="3082" width="4.7109375" style="6" customWidth="1"/>
    <col min="3083" max="3083" width="3.85546875" style="6" customWidth="1"/>
    <col min="3084" max="3086" width="2.42578125" style="6" customWidth="1"/>
    <col min="3087" max="3087" width="5.140625" style="6" customWidth="1"/>
    <col min="3088" max="3088" width="6.7109375" style="6" customWidth="1"/>
    <col min="3089" max="3092" width="3.42578125" style="6" customWidth="1"/>
    <col min="3093" max="3093" width="2.7109375" style="6" customWidth="1"/>
    <col min="3094" max="3094" width="2.85546875" style="6" customWidth="1"/>
    <col min="3095" max="3096" width="4.28515625" style="6" customWidth="1"/>
    <col min="3097" max="3097" width="4.85546875" style="6" customWidth="1"/>
    <col min="3098" max="3098" width="6.140625" style="6" customWidth="1"/>
    <col min="3099" max="3100" width="0" style="6" hidden="1" customWidth="1"/>
    <col min="3101" max="3101" width="13.28515625" style="6" customWidth="1"/>
    <col min="3102" max="3102" width="2.140625" style="6" customWidth="1"/>
    <col min="3103" max="3103" width="3.7109375" style="6" customWidth="1"/>
    <col min="3104" max="3107" width="1.7109375" style="6" customWidth="1"/>
    <col min="3108" max="3108" width="21.28515625" style="6" customWidth="1"/>
    <col min="3109" max="3109" width="7.42578125" style="6" customWidth="1"/>
    <col min="3110" max="3110" width="2.42578125" style="6" customWidth="1"/>
    <col min="3111" max="3111" width="1.42578125" style="6" customWidth="1"/>
    <col min="3112" max="3112" width="1.7109375" style="6" customWidth="1"/>
    <col min="3113" max="3113" width="0.42578125" style="6" customWidth="1"/>
    <col min="3114" max="3117" width="1.28515625" style="6" customWidth="1"/>
    <col min="3118" max="3118" width="0.42578125" style="6" customWidth="1"/>
    <col min="3119" max="3119" width="0" style="6" hidden="1" customWidth="1"/>
    <col min="3120" max="3120" width="3.7109375" style="6" customWidth="1"/>
    <col min="3121" max="3122" width="0" style="6" hidden="1" customWidth="1"/>
    <col min="3123" max="3123" width="5" style="6" customWidth="1"/>
    <col min="3124" max="3124" width="8.85546875" style="6" customWidth="1"/>
    <col min="3125" max="3125" width="14.42578125" style="6" bestFit="1" customWidth="1"/>
    <col min="3126" max="3188" width="1.7109375" style="6" customWidth="1"/>
    <col min="3189" max="3328" width="1.7109375" style="6"/>
    <col min="3329" max="3329" width="3.28515625" style="6" customWidth="1"/>
    <col min="3330" max="3331" width="3" style="6" customWidth="1"/>
    <col min="3332" max="3337" width="2.42578125" style="6" customWidth="1"/>
    <col min="3338" max="3338" width="4.7109375" style="6" customWidth="1"/>
    <col min="3339" max="3339" width="3.85546875" style="6" customWidth="1"/>
    <col min="3340" max="3342" width="2.42578125" style="6" customWidth="1"/>
    <col min="3343" max="3343" width="5.140625" style="6" customWidth="1"/>
    <col min="3344" max="3344" width="6.7109375" style="6" customWidth="1"/>
    <col min="3345" max="3348" width="3.42578125" style="6" customWidth="1"/>
    <col min="3349" max="3349" width="2.7109375" style="6" customWidth="1"/>
    <col min="3350" max="3350" width="2.85546875" style="6" customWidth="1"/>
    <col min="3351" max="3352" width="4.28515625" style="6" customWidth="1"/>
    <col min="3353" max="3353" width="4.85546875" style="6" customWidth="1"/>
    <col min="3354" max="3354" width="6.140625" style="6" customWidth="1"/>
    <col min="3355" max="3356" width="0" style="6" hidden="1" customWidth="1"/>
    <col min="3357" max="3357" width="13.28515625" style="6" customWidth="1"/>
    <col min="3358" max="3358" width="2.140625" style="6" customWidth="1"/>
    <col min="3359" max="3359" width="3.7109375" style="6" customWidth="1"/>
    <col min="3360" max="3363" width="1.7109375" style="6" customWidth="1"/>
    <col min="3364" max="3364" width="21.28515625" style="6" customWidth="1"/>
    <col min="3365" max="3365" width="7.42578125" style="6" customWidth="1"/>
    <col min="3366" max="3366" width="2.42578125" style="6" customWidth="1"/>
    <col min="3367" max="3367" width="1.42578125" style="6" customWidth="1"/>
    <col min="3368" max="3368" width="1.7109375" style="6" customWidth="1"/>
    <col min="3369" max="3369" width="0.42578125" style="6" customWidth="1"/>
    <col min="3370" max="3373" width="1.28515625" style="6" customWidth="1"/>
    <col min="3374" max="3374" width="0.42578125" style="6" customWidth="1"/>
    <col min="3375" max="3375" width="0" style="6" hidden="1" customWidth="1"/>
    <col min="3376" max="3376" width="3.7109375" style="6" customWidth="1"/>
    <col min="3377" max="3378" width="0" style="6" hidden="1" customWidth="1"/>
    <col min="3379" max="3379" width="5" style="6" customWidth="1"/>
    <col min="3380" max="3380" width="8.85546875" style="6" customWidth="1"/>
    <col min="3381" max="3381" width="14.42578125" style="6" bestFit="1" customWidth="1"/>
    <col min="3382" max="3444" width="1.7109375" style="6" customWidth="1"/>
    <col min="3445" max="3584" width="1.7109375" style="6"/>
    <col min="3585" max="3585" width="3.28515625" style="6" customWidth="1"/>
    <col min="3586" max="3587" width="3" style="6" customWidth="1"/>
    <col min="3588" max="3593" width="2.42578125" style="6" customWidth="1"/>
    <col min="3594" max="3594" width="4.7109375" style="6" customWidth="1"/>
    <col min="3595" max="3595" width="3.85546875" style="6" customWidth="1"/>
    <col min="3596" max="3598" width="2.42578125" style="6" customWidth="1"/>
    <col min="3599" max="3599" width="5.140625" style="6" customWidth="1"/>
    <col min="3600" max="3600" width="6.7109375" style="6" customWidth="1"/>
    <col min="3601" max="3604" width="3.42578125" style="6" customWidth="1"/>
    <col min="3605" max="3605" width="2.7109375" style="6" customWidth="1"/>
    <col min="3606" max="3606" width="2.85546875" style="6" customWidth="1"/>
    <col min="3607" max="3608" width="4.28515625" style="6" customWidth="1"/>
    <col min="3609" max="3609" width="4.85546875" style="6" customWidth="1"/>
    <col min="3610" max="3610" width="6.140625" style="6" customWidth="1"/>
    <col min="3611" max="3612" width="0" style="6" hidden="1" customWidth="1"/>
    <col min="3613" max="3613" width="13.28515625" style="6" customWidth="1"/>
    <col min="3614" max="3614" width="2.140625" style="6" customWidth="1"/>
    <col min="3615" max="3615" width="3.7109375" style="6" customWidth="1"/>
    <col min="3616" max="3619" width="1.7109375" style="6" customWidth="1"/>
    <col min="3620" max="3620" width="21.28515625" style="6" customWidth="1"/>
    <col min="3621" max="3621" width="7.42578125" style="6" customWidth="1"/>
    <col min="3622" max="3622" width="2.42578125" style="6" customWidth="1"/>
    <col min="3623" max="3623" width="1.42578125" style="6" customWidth="1"/>
    <col min="3624" max="3624" width="1.7109375" style="6" customWidth="1"/>
    <col min="3625" max="3625" width="0.42578125" style="6" customWidth="1"/>
    <col min="3626" max="3629" width="1.28515625" style="6" customWidth="1"/>
    <col min="3630" max="3630" width="0.42578125" style="6" customWidth="1"/>
    <col min="3631" max="3631" width="0" style="6" hidden="1" customWidth="1"/>
    <col min="3632" max="3632" width="3.7109375" style="6" customWidth="1"/>
    <col min="3633" max="3634" width="0" style="6" hidden="1" customWidth="1"/>
    <col min="3635" max="3635" width="5" style="6" customWidth="1"/>
    <col min="3636" max="3636" width="8.85546875" style="6" customWidth="1"/>
    <col min="3637" max="3637" width="14.42578125" style="6" bestFit="1" customWidth="1"/>
    <col min="3638" max="3700" width="1.7109375" style="6" customWidth="1"/>
    <col min="3701" max="3840" width="1.7109375" style="6"/>
    <col min="3841" max="3841" width="3.28515625" style="6" customWidth="1"/>
    <col min="3842" max="3843" width="3" style="6" customWidth="1"/>
    <col min="3844" max="3849" width="2.42578125" style="6" customWidth="1"/>
    <col min="3850" max="3850" width="4.7109375" style="6" customWidth="1"/>
    <col min="3851" max="3851" width="3.85546875" style="6" customWidth="1"/>
    <col min="3852" max="3854" width="2.42578125" style="6" customWidth="1"/>
    <col min="3855" max="3855" width="5.140625" style="6" customWidth="1"/>
    <col min="3856" max="3856" width="6.7109375" style="6" customWidth="1"/>
    <col min="3857" max="3860" width="3.42578125" style="6" customWidth="1"/>
    <col min="3861" max="3861" width="2.7109375" style="6" customWidth="1"/>
    <col min="3862" max="3862" width="2.85546875" style="6" customWidth="1"/>
    <col min="3863" max="3864" width="4.28515625" style="6" customWidth="1"/>
    <col min="3865" max="3865" width="4.85546875" style="6" customWidth="1"/>
    <col min="3866" max="3866" width="6.140625" style="6" customWidth="1"/>
    <col min="3867" max="3868" width="0" style="6" hidden="1" customWidth="1"/>
    <col min="3869" max="3869" width="13.28515625" style="6" customWidth="1"/>
    <col min="3870" max="3870" width="2.140625" style="6" customWidth="1"/>
    <col min="3871" max="3871" width="3.7109375" style="6" customWidth="1"/>
    <col min="3872" max="3875" width="1.7109375" style="6" customWidth="1"/>
    <col min="3876" max="3876" width="21.28515625" style="6" customWidth="1"/>
    <col min="3877" max="3877" width="7.42578125" style="6" customWidth="1"/>
    <col min="3878" max="3878" width="2.42578125" style="6" customWidth="1"/>
    <col min="3879" max="3879" width="1.42578125" style="6" customWidth="1"/>
    <col min="3880" max="3880" width="1.7109375" style="6" customWidth="1"/>
    <col min="3881" max="3881" width="0.42578125" style="6" customWidth="1"/>
    <col min="3882" max="3885" width="1.28515625" style="6" customWidth="1"/>
    <col min="3886" max="3886" width="0.42578125" style="6" customWidth="1"/>
    <col min="3887" max="3887" width="0" style="6" hidden="1" customWidth="1"/>
    <col min="3888" max="3888" width="3.7109375" style="6" customWidth="1"/>
    <col min="3889" max="3890" width="0" style="6" hidden="1" customWidth="1"/>
    <col min="3891" max="3891" width="5" style="6" customWidth="1"/>
    <col min="3892" max="3892" width="8.85546875" style="6" customWidth="1"/>
    <col min="3893" max="3893" width="14.42578125" style="6" bestFit="1" customWidth="1"/>
    <col min="3894" max="3956" width="1.7109375" style="6" customWidth="1"/>
    <col min="3957" max="4096" width="1.7109375" style="6"/>
    <col min="4097" max="4097" width="3.28515625" style="6" customWidth="1"/>
    <col min="4098" max="4099" width="3" style="6" customWidth="1"/>
    <col min="4100" max="4105" width="2.42578125" style="6" customWidth="1"/>
    <col min="4106" max="4106" width="4.7109375" style="6" customWidth="1"/>
    <col min="4107" max="4107" width="3.85546875" style="6" customWidth="1"/>
    <col min="4108" max="4110" width="2.42578125" style="6" customWidth="1"/>
    <col min="4111" max="4111" width="5.140625" style="6" customWidth="1"/>
    <col min="4112" max="4112" width="6.7109375" style="6" customWidth="1"/>
    <col min="4113" max="4116" width="3.42578125" style="6" customWidth="1"/>
    <col min="4117" max="4117" width="2.7109375" style="6" customWidth="1"/>
    <col min="4118" max="4118" width="2.85546875" style="6" customWidth="1"/>
    <col min="4119" max="4120" width="4.28515625" style="6" customWidth="1"/>
    <col min="4121" max="4121" width="4.85546875" style="6" customWidth="1"/>
    <col min="4122" max="4122" width="6.140625" style="6" customWidth="1"/>
    <col min="4123" max="4124" width="0" style="6" hidden="1" customWidth="1"/>
    <col min="4125" max="4125" width="13.28515625" style="6" customWidth="1"/>
    <col min="4126" max="4126" width="2.140625" style="6" customWidth="1"/>
    <col min="4127" max="4127" width="3.7109375" style="6" customWidth="1"/>
    <col min="4128" max="4131" width="1.7109375" style="6" customWidth="1"/>
    <col min="4132" max="4132" width="21.28515625" style="6" customWidth="1"/>
    <col min="4133" max="4133" width="7.42578125" style="6" customWidth="1"/>
    <col min="4134" max="4134" width="2.42578125" style="6" customWidth="1"/>
    <col min="4135" max="4135" width="1.42578125" style="6" customWidth="1"/>
    <col min="4136" max="4136" width="1.7109375" style="6" customWidth="1"/>
    <col min="4137" max="4137" width="0.42578125" style="6" customWidth="1"/>
    <col min="4138" max="4141" width="1.28515625" style="6" customWidth="1"/>
    <col min="4142" max="4142" width="0.42578125" style="6" customWidth="1"/>
    <col min="4143" max="4143" width="0" style="6" hidden="1" customWidth="1"/>
    <col min="4144" max="4144" width="3.7109375" style="6" customWidth="1"/>
    <col min="4145" max="4146" width="0" style="6" hidden="1" customWidth="1"/>
    <col min="4147" max="4147" width="5" style="6" customWidth="1"/>
    <col min="4148" max="4148" width="8.85546875" style="6" customWidth="1"/>
    <col min="4149" max="4149" width="14.42578125" style="6" bestFit="1" customWidth="1"/>
    <col min="4150" max="4212" width="1.7109375" style="6" customWidth="1"/>
    <col min="4213" max="4352" width="1.7109375" style="6"/>
    <col min="4353" max="4353" width="3.28515625" style="6" customWidth="1"/>
    <col min="4354" max="4355" width="3" style="6" customWidth="1"/>
    <col min="4356" max="4361" width="2.42578125" style="6" customWidth="1"/>
    <col min="4362" max="4362" width="4.7109375" style="6" customWidth="1"/>
    <col min="4363" max="4363" width="3.85546875" style="6" customWidth="1"/>
    <col min="4364" max="4366" width="2.42578125" style="6" customWidth="1"/>
    <col min="4367" max="4367" width="5.140625" style="6" customWidth="1"/>
    <col min="4368" max="4368" width="6.7109375" style="6" customWidth="1"/>
    <col min="4369" max="4372" width="3.42578125" style="6" customWidth="1"/>
    <col min="4373" max="4373" width="2.7109375" style="6" customWidth="1"/>
    <col min="4374" max="4374" width="2.85546875" style="6" customWidth="1"/>
    <col min="4375" max="4376" width="4.28515625" style="6" customWidth="1"/>
    <col min="4377" max="4377" width="4.85546875" style="6" customWidth="1"/>
    <col min="4378" max="4378" width="6.140625" style="6" customWidth="1"/>
    <col min="4379" max="4380" width="0" style="6" hidden="1" customWidth="1"/>
    <col min="4381" max="4381" width="13.28515625" style="6" customWidth="1"/>
    <col min="4382" max="4382" width="2.140625" style="6" customWidth="1"/>
    <col min="4383" max="4383" width="3.7109375" style="6" customWidth="1"/>
    <col min="4384" max="4387" width="1.7109375" style="6" customWidth="1"/>
    <col min="4388" max="4388" width="21.28515625" style="6" customWidth="1"/>
    <col min="4389" max="4389" width="7.42578125" style="6" customWidth="1"/>
    <col min="4390" max="4390" width="2.42578125" style="6" customWidth="1"/>
    <col min="4391" max="4391" width="1.42578125" style="6" customWidth="1"/>
    <col min="4392" max="4392" width="1.7109375" style="6" customWidth="1"/>
    <col min="4393" max="4393" width="0.42578125" style="6" customWidth="1"/>
    <col min="4394" max="4397" width="1.28515625" style="6" customWidth="1"/>
    <col min="4398" max="4398" width="0.42578125" style="6" customWidth="1"/>
    <col min="4399" max="4399" width="0" style="6" hidden="1" customWidth="1"/>
    <col min="4400" max="4400" width="3.7109375" style="6" customWidth="1"/>
    <col min="4401" max="4402" width="0" style="6" hidden="1" customWidth="1"/>
    <col min="4403" max="4403" width="5" style="6" customWidth="1"/>
    <col min="4404" max="4404" width="8.85546875" style="6" customWidth="1"/>
    <col min="4405" max="4405" width="14.42578125" style="6" bestFit="1" customWidth="1"/>
    <col min="4406" max="4468" width="1.7109375" style="6" customWidth="1"/>
    <col min="4469" max="4608" width="1.7109375" style="6"/>
    <col min="4609" max="4609" width="3.28515625" style="6" customWidth="1"/>
    <col min="4610" max="4611" width="3" style="6" customWidth="1"/>
    <col min="4612" max="4617" width="2.42578125" style="6" customWidth="1"/>
    <col min="4618" max="4618" width="4.7109375" style="6" customWidth="1"/>
    <col min="4619" max="4619" width="3.85546875" style="6" customWidth="1"/>
    <col min="4620" max="4622" width="2.42578125" style="6" customWidth="1"/>
    <col min="4623" max="4623" width="5.140625" style="6" customWidth="1"/>
    <col min="4624" max="4624" width="6.7109375" style="6" customWidth="1"/>
    <col min="4625" max="4628" width="3.42578125" style="6" customWidth="1"/>
    <col min="4629" max="4629" width="2.7109375" style="6" customWidth="1"/>
    <col min="4630" max="4630" width="2.85546875" style="6" customWidth="1"/>
    <col min="4631" max="4632" width="4.28515625" style="6" customWidth="1"/>
    <col min="4633" max="4633" width="4.85546875" style="6" customWidth="1"/>
    <col min="4634" max="4634" width="6.140625" style="6" customWidth="1"/>
    <col min="4635" max="4636" width="0" style="6" hidden="1" customWidth="1"/>
    <col min="4637" max="4637" width="13.28515625" style="6" customWidth="1"/>
    <col min="4638" max="4638" width="2.140625" style="6" customWidth="1"/>
    <col min="4639" max="4639" width="3.7109375" style="6" customWidth="1"/>
    <col min="4640" max="4643" width="1.7109375" style="6" customWidth="1"/>
    <col min="4644" max="4644" width="21.28515625" style="6" customWidth="1"/>
    <col min="4645" max="4645" width="7.42578125" style="6" customWidth="1"/>
    <col min="4646" max="4646" width="2.42578125" style="6" customWidth="1"/>
    <col min="4647" max="4647" width="1.42578125" style="6" customWidth="1"/>
    <col min="4648" max="4648" width="1.7109375" style="6" customWidth="1"/>
    <col min="4649" max="4649" width="0.42578125" style="6" customWidth="1"/>
    <col min="4650" max="4653" width="1.28515625" style="6" customWidth="1"/>
    <col min="4654" max="4654" width="0.42578125" style="6" customWidth="1"/>
    <col min="4655" max="4655" width="0" style="6" hidden="1" customWidth="1"/>
    <col min="4656" max="4656" width="3.7109375" style="6" customWidth="1"/>
    <col min="4657" max="4658" width="0" style="6" hidden="1" customWidth="1"/>
    <col min="4659" max="4659" width="5" style="6" customWidth="1"/>
    <col min="4660" max="4660" width="8.85546875" style="6" customWidth="1"/>
    <col min="4661" max="4661" width="14.42578125" style="6" bestFit="1" customWidth="1"/>
    <col min="4662" max="4724" width="1.7109375" style="6" customWidth="1"/>
    <col min="4725" max="4864" width="1.7109375" style="6"/>
    <col min="4865" max="4865" width="3.28515625" style="6" customWidth="1"/>
    <col min="4866" max="4867" width="3" style="6" customWidth="1"/>
    <col min="4868" max="4873" width="2.42578125" style="6" customWidth="1"/>
    <col min="4874" max="4874" width="4.7109375" style="6" customWidth="1"/>
    <col min="4875" max="4875" width="3.85546875" style="6" customWidth="1"/>
    <col min="4876" max="4878" width="2.42578125" style="6" customWidth="1"/>
    <col min="4879" max="4879" width="5.140625" style="6" customWidth="1"/>
    <col min="4880" max="4880" width="6.7109375" style="6" customWidth="1"/>
    <col min="4881" max="4884" width="3.42578125" style="6" customWidth="1"/>
    <col min="4885" max="4885" width="2.7109375" style="6" customWidth="1"/>
    <col min="4886" max="4886" width="2.85546875" style="6" customWidth="1"/>
    <col min="4887" max="4888" width="4.28515625" style="6" customWidth="1"/>
    <col min="4889" max="4889" width="4.85546875" style="6" customWidth="1"/>
    <col min="4890" max="4890" width="6.140625" style="6" customWidth="1"/>
    <col min="4891" max="4892" width="0" style="6" hidden="1" customWidth="1"/>
    <col min="4893" max="4893" width="13.28515625" style="6" customWidth="1"/>
    <col min="4894" max="4894" width="2.140625" style="6" customWidth="1"/>
    <col min="4895" max="4895" width="3.7109375" style="6" customWidth="1"/>
    <col min="4896" max="4899" width="1.7109375" style="6" customWidth="1"/>
    <col min="4900" max="4900" width="21.28515625" style="6" customWidth="1"/>
    <col min="4901" max="4901" width="7.42578125" style="6" customWidth="1"/>
    <col min="4902" max="4902" width="2.42578125" style="6" customWidth="1"/>
    <col min="4903" max="4903" width="1.42578125" style="6" customWidth="1"/>
    <col min="4904" max="4904" width="1.7109375" style="6" customWidth="1"/>
    <col min="4905" max="4905" width="0.42578125" style="6" customWidth="1"/>
    <col min="4906" max="4909" width="1.28515625" style="6" customWidth="1"/>
    <col min="4910" max="4910" width="0.42578125" style="6" customWidth="1"/>
    <col min="4911" max="4911" width="0" style="6" hidden="1" customWidth="1"/>
    <col min="4912" max="4912" width="3.7109375" style="6" customWidth="1"/>
    <col min="4913" max="4914" width="0" style="6" hidden="1" customWidth="1"/>
    <col min="4915" max="4915" width="5" style="6" customWidth="1"/>
    <col min="4916" max="4916" width="8.85546875" style="6" customWidth="1"/>
    <col min="4917" max="4917" width="14.42578125" style="6" bestFit="1" customWidth="1"/>
    <col min="4918" max="4980" width="1.7109375" style="6" customWidth="1"/>
    <col min="4981" max="5120" width="1.7109375" style="6"/>
    <col min="5121" max="5121" width="3.28515625" style="6" customWidth="1"/>
    <col min="5122" max="5123" width="3" style="6" customWidth="1"/>
    <col min="5124" max="5129" width="2.42578125" style="6" customWidth="1"/>
    <col min="5130" max="5130" width="4.7109375" style="6" customWidth="1"/>
    <col min="5131" max="5131" width="3.85546875" style="6" customWidth="1"/>
    <col min="5132" max="5134" width="2.42578125" style="6" customWidth="1"/>
    <col min="5135" max="5135" width="5.140625" style="6" customWidth="1"/>
    <col min="5136" max="5136" width="6.7109375" style="6" customWidth="1"/>
    <col min="5137" max="5140" width="3.42578125" style="6" customWidth="1"/>
    <col min="5141" max="5141" width="2.7109375" style="6" customWidth="1"/>
    <col min="5142" max="5142" width="2.85546875" style="6" customWidth="1"/>
    <col min="5143" max="5144" width="4.28515625" style="6" customWidth="1"/>
    <col min="5145" max="5145" width="4.85546875" style="6" customWidth="1"/>
    <col min="5146" max="5146" width="6.140625" style="6" customWidth="1"/>
    <col min="5147" max="5148" width="0" style="6" hidden="1" customWidth="1"/>
    <col min="5149" max="5149" width="13.28515625" style="6" customWidth="1"/>
    <col min="5150" max="5150" width="2.140625" style="6" customWidth="1"/>
    <col min="5151" max="5151" width="3.7109375" style="6" customWidth="1"/>
    <col min="5152" max="5155" width="1.7109375" style="6" customWidth="1"/>
    <col min="5156" max="5156" width="21.28515625" style="6" customWidth="1"/>
    <col min="5157" max="5157" width="7.42578125" style="6" customWidth="1"/>
    <col min="5158" max="5158" width="2.42578125" style="6" customWidth="1"/>
    <col min="5159" max="5159" width="1.42578125" style="6" customWidth="1"/>
    <col min="5160" max="5160" width="1.7109375" style="6" customWidth="1"/>
    <col min="5161" max="5161" width="0.42578125" style="6" customWidth="1"/>
    <col min="5162" max="5165" width="1.28515625" style="6" customWidth="1"/>
    <col min="5166" max="5166" width="0.42578125" style="6" customWidth="1"/>
    <col min="5167" max="5167" width="0" style="6" hidden="1" customWidth="1"/>
    <col min="5168" max="5168" width="3.7109375" style="6" customWidth="1"/>
    <col min="5169" max="5170" width="0" style="6" hidden="1" customWidth="1"/>
    <col min="5171" max="5171" width="5" style="6" customWidth="1"/>
    <col min="5172" max="5172" width="8.85546875" style="6" customWidth="1"/>
    <col min="5173" max="5173" width="14.42578125" style="6" bestFit="1" customWidth="1"/>
    <col min="5174" max="5236" width="1.7109375" style="6" customWidth="1"/>
    <col min="5237" max="5376" width="1.7109375" style="6"/>
    <col min="5377" max="5377" width="3.28515625" style="6" customWidth="1"/>
    <col min="5378" max="5379" width="3" style="6" customWidth="1"/>
    <col min="5380" max="5385" width="2.42578125" style="6" customWidth="1"/>
    <col min="5386" max="5386" width="4.7109375" style="6" customWidth="1"/>
    <col min="5387" max="5387" width="3.85546875" style="6" customWidth="1"/>
    <col min="5388" max="5390" width="2.42578125" style="6" customWidth="1"/>
    <col min="5391" max="5391" width="5.140625" style="6" customWidth="1"/>
    <col min="5392" max="5392" width="6.7109375" style="6" customWidth="1"/>
    <col min="5393" max="5396" width="3.42578125" style="6" customWidth="1"/>
    <col min="5397" max="5397" width="2.7109375" style="6" customWidth="1"/>
    <col min="5398" max="5398" width="2.85546875" style="6" customWidth="1"/>
    <col min="5399" max="5400" width="4.28515625" style="6" customWidth="1"/>
    <col min="5401" max="5401" width="4.85546875" style="6" customWidth="1"/>
    <col min="5402" max="5402" width="6.140625" style="6" customWidth="1"/>
    <col min="5403" max="5404" width="0" style="6" hidden="1" customWidth="1"/>
    <col min="5405" max="5405" width="13.28515625" style="6" customWidth="1"/>
    <col min="5406" max="5406" width="2.140625" style="6" customWidth="1"/>
    <col min="5407" max="5407" width="3.7109375" style="6" customWidth="1"/>
    <col min="5408" max="5411" width="1.7109375" style="6" customWidth="1"/>
    <col min="5412" max="5412" width="21.28515625" style="6" customWidth="1"/>
    <col min="5413" max="5413" width="7.42578125" style="6" customWidth="1"/>
    <col min="5414" max="5414" width="2.42578125" style="6" customWidth="1"/>
    <col min="5415" max="5415" width="1.42578125" style="6" customWidth="1"/>
    <col min="5416" max="5416" width="1.7109375" style="6" customWidth="1"/>
    <col min="5417" max="5417" width="0.42578125" style="6" customWidth="1"/>
    <col min="5418" max="5421" width="1.28515625" style="6" customWidth="1"/>
    <col min="5422" max="5422" width="0.42578125" style="6" customWidth="1"/>
    <col min="5423" max="5423" width="0" style="6" hidden="1" customWidth="1"/>
    <col min="5424" max="5424" width="3.7109375" style="6" customWidth="1"/>
    <col min="5425" max="5426" width="0" style="6" hidden="1" customWidth="1"/>
    <col min="5427" max="5427" width="5" style="6" customWidth="1"/>
    <col min="5428" max="5428" width="8.85546875" style="6" customWidth="1"/>
    <col min="5429" max="5429" width="14.42578125" style="6" bestFit="1" customWidth="1"/>
    <col min="5430" max="5492" width="1.7109375" style="6" customWidth="1"/>
    <col min="5493" max="5632" width="1.7109375" style="6"/>
    <col min="5633" max="5633" width="3.28515625" style="6" customWidth="1"/>
    <col min="5634" max="5635" width="3" style="6" customWidth="1"/>
    <col min="5636" max="5641" width="2.42578125" style="6" customWidth="1"/>
    <col min="5642" max="5642" width="4.7109375" style="6" customWidth="1"/>
    <col min="5643" max="5643" width="3.85546875" style="6" customWidth="1"/>
    <col min="5644" max="5646" width="2.42578125" style="6" customWidth="1"/>
    <col min="5647" max="5647" width="5.140625" style="6" customWidth="1"/>
    <col min="5648" max="5648" width="6.7109375" style="6" customWidth="1"/>
    <col min="5649" max="5652" width="3.42578125" style="6" customWidth="1"/>
    <col min="5653" max="5653" width="2.7109375" style="6" customWidth="1"/>
    <col min="5654" max="5654" width="2.85546875" style="6" customWidth="1"/>
    <col min="5655" max="5656" width="4.28515625" style="6" customWidth="1"/>
    <col min="5657" max="5657" width="4.85546875" style="6" customWidth="1"/>
    <col min="5658" max="5658" width="6.140625" style="6" customWidth="1"/>
    <col min="5659" max="5660" width="0" style="6" hidden="1" customWidth="1"/>
    <col min="5661" max="5661" width="13.28515625" style="6" customWidth="1"/>
    <col min="5662" max="5662" width="2.140625" style="6" customWidth="1"/>
    <col min="5663" max="5663" width="3.7109375" style="6" customWidth="1"/>
    <col min="5664" max="5667" width="1.7109375" style="6" customWidth="1"/>
    <col min="5668" max="5668" width="21.28515625" style="6" customWidth="1"/>
    <col min="5669" max="5669" width="7.42578125" style="6" customWidth="1"/>
    <col min="5670" max="5670" width="2.42578125" style="6" customWidth="1"/>
    <col min="5671" max="5671" width="1.42578125" style="6" customWidth="1"/>
    <col min="5672" max="5672" width="1.7109375" style="6" customWidth="1"/>
    <col min="5673" max="5673" width="0.42578125" style="6" customWidth="1"/>
    <col min="5674" max="5677" width="1.28515625" style="6" customWidth="1"/>
    <col min="5678" max="5678" width="0.42578125" style="6" customWidth="1"/>
    <col min="5679" max="5679" width="0" style="6" hidden="1" customWidth="1"/>
    <col min="5680" max="5680" width="3.7109375" style="6" customWidth="1"/>
    <col min="5681" max="5682" width="0" style="6" hidden="1" customWidth="1"/>
    <col min="5683" max="5683" width="5" style="6" customWidth="1"/>
    <col min="5684" max="5684" width="8.85546875" style="6" customWidth="1"/>
    <col min="5685" max="5685" width="14.42578125" style="6" bestFit="1" customWidth="1"/>
    <col min="5686" max="5748" width="1.7109375" style="6" customWidth="1"/>
    <col min="5749" max="5888" width="1.7109375" style="6"/>
    <col min="5889" max="5889" width="3.28515625" style="6" customWidth="1"/>
    <col min="5890" max="5891" width="3" style="6" customWidth="1"/>
    <col min="5892" max="5897" width="2.42578125" style="6" customWidth="1"/>
    <col min="5898" max="5898" width="4.7109375" style="6" customWidth="1"/>
    <col min="5899" max="5899" width="3.85546875" style="6" customWidth="1"/>
    <col min="5900" max="5902" width="2.42578125" style="6" customWidth="1"/>
    <col min="5903" max="5903" width="5.140625" style="6" customWidth="1"/>
    <col min="5904" max="5904" width="6.7109375" style="6" customWidth="1"/>
    <col min="5905" max="5908" width="3.42578125" style="6" customWidth="1"/>
    <col min="5909" max="5909" width="2.7109375" style="6" customWidth="1"/>
    <col min="5910" max="5910" width="2.85546875" style="6" customWidth="1"/>
    <col min="5911" max="5912" width="4.28515625" style="6" customWidth="1"/>
    <col min="5913" max="5913" width="4.85546875" style="6" customWidth="1"/>
    <col min="5914" max="5914" width="6.140625" style="6" customWidth="1"/>
    <col min="5915" max="5916" width="0" style="6" hidden="1" customWidth="1"/>
    <col min="5917" max="5917" width="13.28515625" style="6" customWidth="1"/>
    <col min="5918" max="5918" width="2.140625" style="6" customWidth="1"/>
    <col min="5919" max="5919" width="3.7109375" style="6" customWidth="1"/>
    <col min="5920" max="5923" width="1.7109375" style="6" customWidth="1"/>
    <col min="5924" max="5924" width="21.28515625" style="6" customWidth="1"/>
    <col min="5925" max="5925" width="7.42578125" style="6" customWidth="1"/>
    <col min="5926" max="5926" width="2.42578125" style="6" customWidth="1"/>
    <col min="5927" max="5927" width="1.42578125" style="6" customWidth="1"/>
    <col min="5928" max="5928" width="1.7109375" style="6" customWidth="1"/>
    <col min="5929" max="5929" width="0.42578125" style="6" customWidth="1"/>
    <col min="5930" max="5933" width="1.28515625" style="6" customWidth="1"/>
    <col min="5934" max="5934" width="0.42578125" style="6" customWidth="1"/>
    <col min="5935" max="5935" width="0" style="6" hidden="1" customWidth="1"/>
    <col min="5936" max="5936" width="3.7109375" style="6" customWidth="1"/>
    <col min="5937" max="5938" width="0" style="6" hidden="1" customWidth="1"/>
    <col min="5939" max="5939" width="5" style="6" customWidth="1"/>
    <col min="5940" max="5940" width="8.85546875" style="6" customWidth="1"/>
    <col min="5941" max="5941" width="14.42578125" style="6" bestFit="1" customWidth="1"/>
    <col min="5942" max="6004" width="1.7109375" style="6" customWidth="1"/>
    <col min="6005" max="6144" width="1.7109375" style="6"/>
    <col min="6145" max="6145" width="3.28515625" style="6" customWidth="1"/>
    <col min="6146" max="6147" width="3" style="6" customWidth="1"/>
    <col min="6148" max="6153" width="2.42578125" style="6" customWidth="1"/>
    <col min="6154" max="6154" width="4.7109375" style="6" customWidth="1"/>
    <col min="6155" max="6155" width="3.85546875" style="6" customWidth="1"/>
    <col min="6156" max="6158" width="2.42578125" style="6" customWidth="1"/>
    <col min="6159" max="6159" width="5.140625" style="6" customWidth="1"/>
    <col min="6160" max="6160" width="6.7109375" style="6" customWidth="1"/>
    <col min="6161" max="6164" width="3.42578125" style="6" customWidth="1"/>
    <col min="6165" max="6165" width="2.7109375" style="6" customWidth="1"/>
    <col min="6166" max="6166" width="2.85546875" style="6" customWidth="1"/>
    <col min="6167" max="6168" width="4.28515625" style="6" customWidth="1"/>
    <col min="6169" max="6169" width="4.85546875" style="6" customWidth="1"/>
    <col min="6170" max="6170" width="6.140625" style="6" customWidth="1"/>
    <col min="6171" max="6172" width="0" style="6" hidden="1" customWidth="1"/>
    <col min="6173" max="6173" width="13.28515625" style="6" customWidth="1"/>
    <col min="6174" max="6174" width="2.140625" style="6" customWidth="1"/>
    <col min="6175" max="6175" width="3.7109375" style="6" customWidth="1"/>
    <col min="6176" max="6179" width="1.7109375" style="6" customWidth="1"/>
    <col min="6180" max="6180" width="21.28515625" style="6" customWidth="1"/>
    <col min="6181" max="6181" width="7.42578125" style="6" customWidth="1"/>
    <col min="6182" max="6182" width="2.42578125" style="6" customWidth="1"/>
    <col min="6183" max="6183" width="1.42578125" style="6" customWidth="1"/>
    <col min="6184" max="6184" width="1.7109375" style="6" customWidth="1"/>
    <col min="6185" max="6185" width="0.42578125" style="6" customWidth="1"/>
    <col min="6186" max="6189" width="1.28515625" style="6" customWidth="1"/>
    <col min="6190" max="6190" width="0.42578125" style="6" customWidth="1"/>
    <col min="6191" max="6191" width="0" style="6" hidden="1" customWidth="1"/>
    <col min="6192" max="6192" width="3.7109375" style="6" customWidth="1"/>
    <col min="6193" max="6194" width="0" style="6" hidden="1" customWidth="1"/>
    <col min="6195" max="6195" width="5" style="6" customWidth="1"/>
    <col min="6196" max="6196" width="8.85546875" style="6" customWidth="1"/>
    <col min="6197" max="6197" width="14.42578125" style="6" bestFit="1" customWidth="1"/>
    <col min="6198" max="6260" width="1.7109375" style="6" customWidth="1"/>
    <col min="6261" max="6400" width="1.7109375" style="6"/>
    <col min="6401" max="6401" width="3.28515625" style="6" customWidth="1"/>
    <col min="6402" max="6403" width="3" style="6" customWidth="1"/>
    <col min="6404" max="6409" width="2.42578125" style="6" customWidth="1"/>
    <col min="6410" max="6410" width="4.7109375" style="6" customWidth="1"/>
    <col min="6411" max="6411" width="3.85546875" style="6" customWidth="1"/>
    <col min="6412" max="6414" width="2.42578125" style="6" customWidth="1"/>
    <col min="6415" max="6415" width="5.140625" style="6" customWidth="1"/>
    <col min="6416" max="6416" width="6.7109375" style="6" customWidth="1"/>
    <col min="6417" max="6420" width="3.42578125" style="6" customWidth="1"/>
    <col min="6421" max="6421" width="2.7109375" style="6" customWidth="1"/>
    <col min="6422" max="6422" width="2.85546875" style="6" customWidth="1"/>
    <col min="6423" max="6424" width="4.28515625" style="6" customWidth="1"/>
    <col min="6425" max="6425" width="4.85546875" style="6" customWidth="1"/>
    <col min="6426" max="6426" width="6.140625" style="6" customWidth="1"/>
    <col min="6427" max="6428" width="0" style="6" hidden="1" customWidth="1"/>
    <col min="6429" max="6429" width="13.28515625" style="6" customWidth="1"/>
    <col min="6430" max="6430" width="2.140625" style="6" customWidth="1"/>
    <col min="6431" max="6431" width="3.7109375" style="6" customWidth="1"/>
    <col min="6432" max="6435" width="1.7109375" style="6" customWidth="1"/>
    <col min="6436" max="6436" width="21.28515625" style="6" customWidth="1"/>
    <col min="6437" max="6437" width="7.42578125" style="6" customWidth="1"/>
    <col min="6438" max="6438" width="2.42578125" style="6" customWidth="1"/>
    <col min="6439" max="6439" width="1.42578125" style="6" customWidth="1"/>
    <col min="6440" max="6440" width="1.7109375" style="6" customWidth="1"/>
    <col min="6441" max="6441" width="0.42578125" style="6" customWidth="1"/>
    <col min="6442" max="6445" width="1.28515625" style="6" customWidth="1"/>
    <col min="6446" max="6446" width="0.42578125" style="6" customWidth="1"/>
    <col min="6447" max="6447" width="0" style="6" hidden="1" customWidth="1"/>
    <col min="6448" max="6448" width="3.7109375" style="6" customWidth="1"/>
    <col min="6449" max="6450" width="0" style="6" hidden="1" customWidth="1"/>
    <col min="6451" max="6451" width="5" style="6" customWidth="1"/>
    <col min="6452" max="6452" width="8.85546875" style="6" customWidth="1"/>
    <col min="6453" max="6453" width="14.42578125" style="6" bestFit="1" customWidth="1"/>
    <col min="6454" max="6516" width="1.7109375" style="6" customWidth="1"/>
    <col min="6517" max="6656" width="1.7109375" style="6"/>
    <col min="6657" max="6657" width="3.28515625" style="6" customWidth="1"/>
    <col min="6658" max="6659" width="3" style="6" customWidth="1"/>
    <col min="6660" max="6665" width="2.42578125" style="6" customWidth="1"/>
    <col min="6666" max="6666" width="4.7109375" style="6" customWidth="1"/>
    <col min="6667" max="6667" width="3.85546875" style="6" customWidth="1"/>
    <col min="6668" max="6670" width="2.42578125" style="6" customWidth="1"/>
    <col min="6671" max="6671" width="5.140625" style="6" customWidth="1"/>
    <col min="6672" max="6672" width="6.7109375" style="6" customWidth="1"/>
    <col min="6673" max="6676" width="3.42578125" style="6" customWidth="1"/>
    <col min="6677" max="6677" width="2.7109375" style="6" customWidth="1"/>
    <col min="6678" max="6678" width="2.85546875" style="6" customWidth="1"/>
    <col min="6679" max="6680" width="4.28515625" style="6" customWidth="1"/>
    <col min="6681" max="6681" width="4.85546875" style="6" customWidth="1"/>
    <col min="6682" max="6682" width="6.140625" style="6" customWidth="1"/>
    <col min="6683" max="6684" width="0" style="6" hidden="1" customWidth="1"/>
    <col min="6685" max="6685" width="13.28515625" style="6" customWidth="1"/>
    <col min="6686" max="6686" width="2.140625" style="6" customWidth="1"/>
    <col min="6687" max="6687" width="3.7109375" style="6" customWidth="1"/>
    <col min="6688" max="6691" width="1.7109375" style="6" customWidth="1"/>
    <col min="6692" max="6692" width="21.28515625" style="6" customWidth="1"/>
    <col min="6693" max="6693" width="7.42578125" style="6" customWidth="1"/>
    <col min="6694" max="6694" width="2.42578125" style="6" customWidth="1"/>
    <col min="6695" max="6695" width="1.42578125" style="6" customWidth="1"/>
    <col min="6696" max="6696" width="1.7109375" style="6" customWidth="1"/>
    <col min="6697" max="6697" width="0.42578125" style="6" customWidth="1"/>
    <col min="6698" max="6701" width="1.28515625" style="6" customWidth="1"/>
    <col min="6702" max="6702" width="0.42578125" style="6" customWidth="1"/>
    <col min="6703" max="6703" width="0" style="6" hidden="1" customWidth="1"/>
    <col min="6704" max="6704" width="3.7109375" style="6" customWidth="1"/>
    <col min="6705" max="6706" width="0" style="6" hidden="1" customWidth="1"/>
    <col min="6707" max="6707" width="5" style="6" customWidth="1"/>
    <col min="6708" max="6708" width="8.85546875" style="6" customWidth="1"/>
    <col min="6709" max="6709" width="14.42578125" style="6" bestFit="1" customWidth="1"/>
    <col min="6710" max="6772" width="1.7109375" style="6" customWidth="1"/>
    <col min="6773" max="6912" width="1.7109375" style="6"/>
    <col min="6913" max="6913" width="3.28515625" style="6" customWidth="1"/>
    <col min="6914" max="6915" width="3" style="6" customWidth="1"/>
    <col min="6916" max="6921" width="2.42578125" style="6" customWidth="1"/>
    <col min="6922" max="6922" width="4.7109375" style="6" customWidth="1"/>
    <col min="6923" max="6923" width="3.85546875" style="6" customWidth="1"/>
    <col min="6924" max="6926" width="2.42578125" style="6" customWidth="1"/>
    <col min="6927" max="6927" width="5.140625" style="6" customWidth="1"/>
    <col min="6928" max="6928" width="6.7109375" style="6" customWidth="1"/>
    <col min="6929" max="6932" width="3.42578125" style="6" customWidth="1"/>
    <col min="6933" max="6933" width="2.7109375" style="6" customWidth="1"/>
    <col min="6934" max="6934" width="2.85546875" style="6" customWidth="1"/>
    <col min="6935" max="6936" width="4.28515625" style="6" customWidth="1"/>
    <col min="6937" max="6937" width="4.85546875" style="6" customWidth="1"/>
    <col min="6938" max="6938" width="6.140625" style="6" customWidth="1"/>
    <col min="6939" max="6940" width="0" style="6" hidden="1" customWidth="1"/>
    <col min="6941" max="6941" width="13.28515625" style="6" customWidth="1"/>
    <col min="6942" max="6942" width="2.140625" style="6" customWidth="1"/>
    <col min="6943" max="6943" width="3.7109375" style="6" customWidth="1"/>
    <col min="6944" max="6947" width="1.7109375" style="6" customWidth="1"/>
    <col min="6948" max="6948" width="21.28515625" style="6" customWidth="1"/>
    <col min="6949" max="6949" width="7.42578125" style="6" customWidth="1"/>
    <col min="6950" max="6950" width="2.42578125" style="6" customWidth="1"/>
    <col min="6951" max="6951" width="1.42578125" style="6" customWidth="1"/>
    <col min="6952" max="6952" width="1.7109375" style="6" customWidth="1"/>
    <col min="6953" max="6953" width="0.42578125" style="6" customWidth="1"/>
    <col min="6954" max="6957" width="1.28515625" style="6" customWidth="1"/>
    <col min="6958" max="6958" width="0.42578125" style="6" customWidth="1"/>
    <col min="6959" max="6959" width="0" style="6" hidden="1" customWidth="1"/>
    <col min="6960" max="6960" width="3.7109375" style="6" customWidth="1"/>
    <col min="6961" max="6962" width="0" style="6" hidden="1" customWidth="1"/>
    <col min="6963" max="6963" width="5" style="6" customWidth="1"/>
    <col min="6964" max="6964" width="8.85546875" style="6" customWidth="1"/>
    <col min="6965" max="6965" width="14.42578125" style="6" bestFit="1" customWidth="1"/>
    <col min="6966" max="7028" width="1.7109375" style="6" customWidth="1"/>
    <col min="7029" max="7168" width="1.7109375" style="6"/>
    <col min="7169" max="7169" width="3.28515625" style="6" customWidth="1"/>
    <col min="7170" max="7171" width="3" style="6" customWidth="1"/>
    <col min="7172" max="7177" width="2.42578125" style="6" customWidth="1"/>
    <col min="7178" max="7178" width="4.7109375" style="6" customWidth="1"/>
    <col min="7179" max="7179" width="3.85546875" style="6" customWidth="1"/>
    <col min="7180" max="7182" width="2.42578125" style="6" customWidth="1"/>
    <col min="7183" max="7183" width="5.140625" style="6" customWidth="1"/>
    <col min="7184" max="7184" width="6.7109375" style="6" customWidth="1"/>
    <col min="7185" max="7188" width="3.42578125" style="6" customWidth="1"/>
    <col min="7189" max="7189" width="2.7109375" style="6" customWidth="1"/>
    <col min="7190" max="7190" width="2.85546875" style="6" customWidth="1"/>
    <col min="7191" max="7192" width="4.28515625" style="6" customWidth="1"/>
    <col min="7193" max="7193" width="4.85546875" style="6" customWidth="1"/>
    <col min="7194" max="7194" width="6.140625" style="6" customWidth="1"/>
    <col min="7195" max="7196" width="0" style="6" hidden="1" customWidth="1"/>
    <col min="7197" max="7197" width="13.28515625" style="6" customWidth="1"/>
    <col min="7198" max="7198" width="2.140625" style="6" customWidth="1"/>
    <col min="7199" max="7199" width="3.7109375" style="6" customWidth="1"/>
    <col min="7200" max="7203" width="1.7109375" style="6" customWidth="1"/>
    <col min="7204" max="7204" width="21.28515625" style="6" customWidth="1"/>
    <col min="7205" max="7205" width="7.42578125" style="6" customWidth="1"/>
    <col min="7206" max="7206" width="2.42578125" style="6" customWidth="1"/>
    <col min="7207" max="7207" width="1.42578125" style="6" customWidth="1"/>
    <col min="7208" max="7208" width="1.7109375" style="6" customWidth="1"/>
    <col min="7209" max="7209" width="0.42578125" style="6" customWidth="1"/>
    <col min="7210" max="7213" width="1.28515625" style="6" customWidth="1"/>
    <col min="7214" max="7214" width="0.42578125" style="6" customWidth="1"/>
    <col min="7215" max="7215" width="0" style="6" hidden="1" customWidth="1"/>
    <col min="7216" max="7216" width="3.7109375" style="6" customWidth="1"/>
    <col min="7217" max="7218" width="0" style="6" hidden="1" customWidth="1"/>
    <col min="7219" max="7219" width="5" style="6" customWidth="1"/>
    <col min="7220" max="7220" width="8.85546875" style="6" customWidth="1"/>
    <col min="7221" max="7221" width="14.42578125" style="6" bestFit="1" customWidth="1"/>
    <col min="7222" max="7284" width="1.7109375" style="6" customWidth="1"/>
    <col min="7285" max="7424" width="1.7109375" style="6"/>
    <col min="7425" max="7425" width="3.28515625" style="6" customWidth="1"/>
    <col min="7426" max="7427" width="3" style="6" customWidth="1"/>
    <col min="7428" max="7433" width="2.42578125" style="6" customWidth="1"/>
    <col min="7434" max="7434" width="4.7109375" style="6" customWidth="1"/>
    <col min="7435" max="7435" width="3.85546875" style="6" customWidth="1"/>
    <col min="7436" max="7438" width="2.42578125" style="6" customWidth="1"/>
    <col min="7439" max="7439" width="5.140625" style="6" customWidth="1"/>
    <col min="7440" max="7440" width="6.7109375" style="6" customWidth="1"/>
    <col min="7441" max="7444" width="3.42578125" style="6" customWidth="1"/>
    <col min="7445" max="7445" width="2.7109375" style="6" customWidth="1"/>
    <col min="7446" max="7446" width="2.85546875" style="6" customWidth="1"/>
    <col min="7447" max="7448" width="4.28515625" style="6" customWidth="1"/>
    <col min="7449" max="7449" width="4.85546875" style="6" customWidth="1"/>
    <col min="7450" max="7450" width="6.140625" style="6" customWidth="1"/>
    <col min="7451" max="7452" width="0" style="6" hidden="1" customWidth="1"/>
    <col min="7453" max="7453" width="13.28515625" style="6" customWidth="1"/>
    <col min="7454" max="7454" width="2.140625" style="6" customWidth="1"/>
    <col min="7455" max="7455" width="3.7109375" style="6" customWidth="1"/>
    <col min="7456" max="7459" width="1.7109375" style="6" customWidth="1"/>
    <col min="7460" max="7460" width="21.28515625" style="6" customWidth="1"/>
    <col min="7461" max="7461" width="7.42578125" style="6" customWidth="1"/>
    <col min="7462" max="7462" width="2.42578125" style="6" customWidth="1"/>
    <col min="7463" max="7463" width="1.42578125" style="6" customWidth="1"/>
    <col min="7464" max="7464" width="1.7109375" style="6" customWidth="1"/>
    <col min="7465" max="7465" width="0.42578125" style="6" customWidth="1"/>
    <col min="7466" max="7469" width="1.28515625" style="6" customWidth="1"/>
    <col min="7470" max="7470" width="0.42578125" style="6" customWidth="1"/>
    <col min="7471" max="7471" width="0" style="6" hidden="1" customWidth="1"/>
    <col min="7472" max="7472" width="3.7109375" style="6" customWidth="1"/>
    <col min="7473" max="7474" width="0" style="6" hidden="1" customWidth="1"/>
    <col min="7475" max="7475" width="5" style="6" customWidth="1"/>
    <col min="7476" max="7476" width="8.85546875" style="6" customWidth="1"/>
    <col min="7477" max="7477" width="14.42578125" style="6" bestFit="1" customWidth="1"/>
    <col min="7478" max="7540" width="1.7109375" style="6" customWidth="1"/>
    <col min="7541" max="7680" width="1.7109375" style="6"/>
    <col min="7681" max="7681" width="3.28515625" style="6" customWidth="1"/>
    <col min="7682" max="7683" width="3" style="6" customWidth="1"/>
    <col min="7684" max="7689" width="2.42578125" style="6" customWidth="1"/>
    <col min="7690" max="7690" width="4.7109375" style="6" customWidth="1"/>
    <col min="7691" max="7691" width="3.85546875" style="6" customWidth="1"/>
    <col min="7692" max="7694" width="2.42578125" style="6" customWidth="1"/>
    <col min="7695" max="7695" width="5.140625" style="6" customWidth="1"/>
    <col min="7696" max="7696" width="6.7109375" style="6" customWidth="1"/>
    <col min="7697" max="7700" width="3.42578125" style="6" customWidth="1"/>
    <col min="7701" max="7701" width="2.7109375" style="6" customWidth="1"/>
    <col min="7702" max="7702" width="2.85546875" style="6" customWidth="1"/>
    <col min="7703" max="7704" width="4.28515625" style="6" customWidth="1"/>
    <col min="7705" max="7705" width="4.85546875" style="6" customWidth="1"/>
    <col min="7706" max="7706" width="6.140625" style="6" customWidth="1"/>
    <col min="7707" max="7708" width="0" style="6" hidden="1" customWidth="1"/>
    <col min="7709" max="7709" width="13.28515625" style="6" customWidth="1"/>
    <col min="7710" max="7710" width="2.140625" style="6" customWidth="1"/>
    <col min="7711" max="7711" width="3.7109375" style="6" customWidth="1"/>
    <col min="7712" max="7715" width="1.7109375" style="6" customWidth="1"/>
    <col min="7716" max="7716" width="21.28515625" style="6" customWidth="1"/>
    <col min="7717" max="7717" width="7.42578125" style="6" customWidth="1"/>
    <col min="7718" max="7718" width="2.42578125" style="6" customWidth="1"/>
    <col min="7719" max="7719" width="1.42578125" style="6" customWidth="1"/>
    <col min="7720" max="7720" width="1.7109375" style="6" customWidth="1"/>
    <col min="7721" max="7721" width="0.42578125" style="6" customWidth="1"/>
    <col min="7722" max="7725" width="1.28515625" style="6" customWidth="1"/>
    <col min="7726" max="7726" width="0.42578125" style="6" customWidth="1"/>
    <col min="7727" max="7727" width="0" style="6" hidden="1" customWidth="1"/>
    <col min="7728" max="7728" width="3.7109375" style="6" customWidth="1"/>
    <col min="7729" max="7730" width="0" style="6" hidden="1" customWidth="1"/>
    <col min="7731" max="7731" width="5" style="6" customWidth="1"/>
    <col min="7732" max="7732" width="8.85546875" style="6" customWidth="1"/>
    <col min="7733" max="7733" width="14.42578125" style="6" bestFit="1" customWidth="1"/>
    <col min="7734" max="7796" width="1.7109375" style="6" customWidth="1"/>
    <col min="7797" max="7936" width="1.7109375" style="6"/>
    <col min="7937" max="7937" width="3.28515625" style="6" customWidth="1"/>
    <col min="7938" max="7939" width="3" style="6" customWidth="1"/>
    <col min="7940" max="7945" width="2.42578125" style="6" customWidth="1"/>
    <col min="7946" max="7946" width="4.7109375" style="6" customWidth="1"/>
    <col min="7947" max="7947" width="3.85546875" style="6" customWidth="1"/>
    <col min="7948" max="7950" width="2.42578125" style="6" customWidth="1"/>
    <col min="7951" max="7951" width="5.140625" style="6" customWidth="1"/>
    <col min="7952" max="7952" width="6.7109375" style="6" customWidth="1"/>
    <col min="7953" max="7956" width="3.42578125" style="6" customWidth="1"/>
    <col min="7957" max="7957" width="2.7109375" style="6" customWidth="1"/>
    <col min="7958" max="7958" width="2.85546875" style="6" customWidth="1"/>
    <col min="7959" max="7960" width="4.28515625" style="6" customWidth="1"/>
    <col min="7961" max="7961" width="4.85546875" style="6" customWidth="1"/>
    <col min="7962" max="7962" width="6.140625" style="6" customWidth="1"/>
    <col min="7963" max="7964" width="0" style="6" hidden="1" customWidth="1"/>
    <col min="7965" max="7965" width="13.28515625" style="6" customWidth="1"/>
    <col min="7966" max="7966" width="2.140625" style="6" customWidth="1"/>
    <col min="7967" max="7967" width="3.7109375" style="6" customWidth="1"/>
    <col min="7968" max="7971" width="1.7109375" style="6" customWidth="1"/>
    <col min="7972" max="7972" width="21.28515625" style="6" customWidth="1"/>
    <col min="7973" max="7973" width="7.42578125" style="6" customWidth="1"/>
    <col min="7974" max="7974" width="2.42578125" style="6" customWidth="1"/>
    <col min="7975" max="7975" width="1.42578125" style="6" customWidth="1"/>
    <col min="7976" max="7976" width="1.7109375" style="6" customWidth="1"/>
    <col min="7977" max="7977" width="0.42578125" style="6" customWidth="1"/>
    <col min="7978" max="7981" width="1.28515625" style="6" customWidth="1"/>
    <col min="7982" max="7982" width="0.42578125" style="6" customWidth="1"/>
    <col min="7983" max="7983" width="0" style="6" hidden="1" customWidth="1"/>
    <col min="7984" max="7984" width="3.7109375" style="6" customWidth="1"/>
    <col min="7985" max="7986" width="0" style="6" hidden="1" customWidth="1"/>
    <col min="7987" max="7987" width="5" style="6" customWidth="1"/>
    <col min="7988" max="7988" width="8.85546875" style="6" customWidth="1"/>
    <col min="7989" max="7989" width="14.42578125" style="6" bestFit="1" customWidth="1"/>
    <col min="7990" max="8052" width="1.7109375" style="6" customWidth="1"/>
    <col min="8053" max="8192" width="1.7109375" style="6"/>
    <col min="8193" max="8193" width="3.28515625" style="6" customWidth="1"/>
    <col min="8194" max="8195" width="3" style="6" customWidth="1"/>
    <col min="8196" max="8201" width="2.42578125" style="6" customWidth="1"/>
    <col min="8202" max="8202" width="4.7109375" style="6" customWidth="1"/>
    <col min="8203" max="8203" width="3.85546875" style="6" customWidth="1"/>
    <col min="8204" max="8206" width="2.42578125" style="6" customWidth="1"/>
    <col min="8207" max="8207" width="5.140625" style="6" customWidth="1"/>
    <col min="8208" max="8208" width="6.7109375" style="6" customWidth="1"/>
    <col min="8209" max="8212" width="3.42578125" style="6" customWidth="1"/>
    <col min="8213" max="8213" width="2.7109375" style="6" customWidth="1"/>
    <col min="8214" max="8214" width="2.85546875" style="6" customWidth="1"/>
    <col min="8215" max="8216" width="4.28515625" style="6" customWidth="1"/>
    <col min="8217" max="8217" width="4.85546875" style="6" customWidth="1"/>
    <col min="8218" max="8218" width="6.140625" style="6" customWidth="1"/>
    <col min="8219" max="8220" width="0" style="6" hidden="1" customWidth="1"/>
    <col min="8221" max="8221" width="13.28515625" style="6" customWidth="1"/>
    <col min="8222" max="8222" width="2.140625" style="6" customWidth="1"/>
    <col min="8223" max="8223" width="3.7109375" style="6" customWidth="1"/>
    <col min="8224" max="8227" width="1.7109375" style="6" customWidth="1"/>
    <col min="8228" max="8228" width="21.28515625" style="6" customWidth="1"/>
    <col min="8229" max="8229" width="7.42578125" style="6" customWidth="1"/>
    <col min="8230" max="8230" width="2.42578125" style="6" customWidth="1"/>
    <col min="8231" max="8231" width="1.42578125" style="6" customWidth="1"/>
    <col min="8232" max="8232" width="1.7109375" style="6" customWidth="1"/>
    <col min="8233" max="8233" width="0.42578125" style="6" customWidth="1"/>
    <col min="8234" max="8237" width="1.28515625" style="6" customWidth="1"/>
    <col min="8238" max="8238" width="0.42578125" style="6" customWidth="1"/>
    <col min="8239" max="8239" width="0" style="6" hidden="1" customWidth="1"/>
    <col min="8240" max="8240" width="3.7109375" style="6" customWidth="1"/>
    <col min="8241" max="8242" width="0" style="6" hidden="1" customWidth="1"/>
    <col min="8243" max="8243" width="5" style="6" customWidth="1"/>
    <col min="8244" max="8244" width="8.85546875" style="6" customWidth="1"/>
    <col min="8245" max="8245" width="14.42578125" style="6" bestFit="1" customWidth="1"/>
    <col min="8246" max="8308" width="1.7109375" style="6" customWidth="1"/>
    <col min="8309" max="8448" width="1.7109375" style="6"/>
    <col min="8449" max="8449" width="3.28515625" style="6" customWidth="1"/>
    <col min="8450" max="8451" width="3" style="6" customWidth="1"/>
    <col min="8452" max="8457" width="2.42578125" style="6" customWidth="1"/>
    <col min="8458" max="8458" width="4.7109375" style="6" customWidth="1"/>
    <col min="8459" max="8459" width="3.85546875" style="6" customWidth="1"/>
    <col min="8460" max="8462" width="2.42578125" style="6" customWidth="1"/>
    <col min="8463" max="8463" width="5.140625" style="6" customWidth="1"/>
    <col min="8464" max="8464" width="6.7109375" style="6" customWidth="1"/>
    <col min="8465" max="8468" width="3.42578125" style="6" customWidth="1"/>
    <col min="8469" max="8469" width="2.7109375" style="6" customWidth="1"/>
    <col min="8470" max="8470" width="2.85546875" style="6" customWidth="1"/>
    <col min="8471" max="8472" width="4.28515625" style="6" customWidth="1"/>
    <col min="8473" max="8473" width="4.85546875" style="6" customWidth="1"/>
    <col min="8474" max="8474" width="6.140625" style="6" customWidth="1"/>
    <col min="8475" max="8476" width="0" style="6" hidden="1" customWidth="1"/>
    <col min="8477" max="8477" width="13.28515625" style="6" customWidth="1"/>
    <col min="8478" max="8478" width="2.140625" style="6" customWidth="1"/>
    <col min="8479" max="8479" width="3.7109375" style="6" customWidth="1"/>
    <col min="8480" max="8483" width="1.7109375" style="6" customWidth="1"/>
    <col min="8484" max="8484" width="21.28515625" style="6" customWidth="1"/>
    <col min="8485" max="8485" width="7.42578125" style="6" customWidth="1"/>
    <col min="8486" max="8486" width="2.42578125" style="6" customWidth="1"/>
    <col min="8487" max="8487" width="1.42578125" style="6" customWidth="1"/>
    <col min="8488" max="8488" width="1.7109375" style="6" customWidth="1"/>
    <col min="8489" max="8489" width="0.42578125" style="6" customWidth="1"/>
    <col min="8490" max="8493" width="1.28515625" style="6" customWidth="1"/>
    <col min="8494" max="8494" width="0.42578125" style="6" customWidth="1"/>
    <col min="8495" max="8495" width="0" style="6" hidden="1" customWidth="1"/>
    <col min="8496" max="8496" width="3.7109375" style="6" customWidth="1"/>
    <col min="8497" max="8498" width="0" style="6" hidden="1" customWidth="1"/>
    <col min="8499" max="8499" width="5" style="6" customWidth="1"/>
    <col min="8500" max="8500" width="8.85546875" style="6" customWidth="1"/>
    <col min="8501" max="8501" width="14.42578125" style="6" bestFit="1" customWidth="1"/>
    <col min="8502" max="8564" width="1.7109375" style="6" customWidth="1"/>
    <col min="8565" max="8704" width="1.7109375" style="6"/>
    <col min="8705" max="8705" width="3.28515625" style="6" customWidth="1"/>
    <col min="8706" max="8707" width="3" style="6" customWidth="1"/>
    <col min="8708" max="8713" width="2.42578125" style="6" customWidth="1"/>
    <col min="8714" max="8714" width="4.7109375" style="6" customWidth="1"/>
    <col min="8715" max="8715" width="3.85546875" style="6" customWidth="1"/>
    <col min="8716" max="8718" width="2.42578125" style="6" customWidth="1"/>
    <col min="8719" max="8719" width="5.140625" style="6" customWidth="1"/>
    <col min="8720" max="8720" width="6.7109375" style="6" customWidth="1"/>
    <col min="8721" max="8724" width="3.42578125" style="6" customWidth="1"/>
    <col min="8725" max="8725" width="2.7109375" style="6" customWidth="1"/>
    <col min="8726" max="8726" width="2.85546875" style="6" customWidth="1"/>
    <col min="8727" max="8728" width="4.28515625" style="6" customWidth="1"/>
    <col min="8729" max="8729" width="4.85546875" style="6" customWidth="1"/>
    <col min="8730" max="8730" width="6.140625" style="6" customWidth="1"/>
    <col min="8731" max="8732" width="0" style="6" hidden="1" customWidth="1"/>
    <col min="8733" max="8733" width="13.28515625" style="6" customWidth="1"/>
    <col min="8734" max="8734" width="2.140625" style="6" customWidth="1"/>
    <col min="8735" max="8735" width="3.7109375" style="6" customWidth="1"/>
    <col min="8736" max="8739" width="1.7109375" style="6" customWidth="1"/>
    <col min="8740" max="8740" width="21.28515625" style="6" customWidth="1"/>
    <col min="8741" max="8741" width="7.42578125" style="6" customWidth="1"/>
    <col min="8742" max="8742" width="2.42578125" style="6" customWidth="1"/>
    <col min="8743" max="8743" width="1.42578125" style="6" customWidth="1"/>
    <col min="8744" max="8744" width="1.7109375" style="6" customWidth="1"/>
    <col min="8745" max="8745" width="0.42578125" style="6" customWidth="1"/>
    <col min="8746" max="8749" width="1.28515625" style="6" customWidth="1"/>
    <col min="8750" max="8750" width="0.42578125" style="6" customWidth="1"/>
    <col min="8751" max="8751" width="0" style="6" hidden="1" customWidth="1"/>
    <col min="8752" max="8752" width="3.7109375" style="6" customWidth="1"/>
    <col min="8753" max="8754" width="0" style="6" hidden="1" customWidth="1"/>
    <col min="8755" max="8755" width="5" style="6" customWidth="1"/>
    <col min="8756" max="8756" width="8.85546875" style="6" customWidth="1"/>
    <col min="8757" max="8757" width="14.42578125" style="6" bestFit="1" customWidth="1"/>
    <col min="8758" max="8820" width="1.7109375" style="6" customWidth="1"/>
    <col min="8821" max="8960" width="1.7109375" style="6"/>
    <col min="8961" max="8961" width="3.28515625" style="6" customWidth="1"/>
    <col min="8962" max="8963" width="3" style="6" customWidth="1"/>
    <col min="8964" max="8969" width="2.42578125" style="6" customWidth="1"/>
    <col min="8970" max="8970" width="4.7109375" style="6" customWidth="1"/>
    <col min="8971" max="8971" width="3.85546875" style="6" customWidth="1"/>
    <col min="8972" max="8974" width="2.42578125" style="6" customWidth="1"/>
    <col min="8975" max="8975" width="5.140625" style="6" customWidth="1"/>
    <col min="8976" max="8976" width="6.7109375" style="6" customWidth="1"/>
    <col min="8977" max="8980" width="3.42578125" style="6" customWidth="1"/>
    <col min="8981" max="8981" width="2.7109375" style="6" customWidth="1"/>
    <col min="8982" max="8982" width="2.85546875" style="6" customWidth="1"/>
    <col min="8983" max="8984" width="4.28515625" style="6" customWidth="1"/>
    <col min="8985" max="8985" width="4.85546875" style="6" customWidth="1"/>
    <col min="8986" max="8986" width="6.140625" style="6" customWidth="1"/>
    <col min="8987" max="8988" width="0" style="6" hidden="1" customWidth="1"/>
    <col min="8989" max="8989" width="13.28515625" style="6" customWidth="1"/>
    <col min="8990" max="8990" width="2.140625" style="6" customWidth="1"/>
    <col min="8991" max="8991" width="3.7109375" style="6" customWidth="1"/>
    <col min="8992" max="8995" width="1.7109375" style="6" customWidth="1"/>
    <col min="8996" max="8996" width="21.28515625" style="6" customWidth="1"/>
    <col min="8997" max="8997" width="7.42578125" style="6" customWidth="1"/>
    <col min="8998" max="8998" width="2.42578125" style="6" customWidth="1"/>
    <col min="8999" max="8999" width="1.42578125" style="6" customWidth="1"/>
    <col min="9000" max="9000" width="1.7109375" style="6" customWidth="1"/>
    <col min="9001" max="9001" width="0.42578125" style="6" customWidth="1"/>
    <col min="9002" max="9005" width="1.28515625" style="6" customWidth="1"/>
    <col min="9006" max="9006" width="0.42578125" style="6" customWidth="1"/>
    <col min="9007" max="9007" width="0" style="6" hidden="1" customWidth="1"/>
    <col min="9008" max="9008" width="3.7109375" style="6" customWidth="1"/>
    <col min="9009" max="9010" width="0" style="6" hidden="1" customWidth="1"/>
    <col min="9011" max="9011" width="5" style="6" customWidth="1"/>
    <col min="9012" max="9012" width="8.85546875" style="6" customWidth="1"/>
    <col min="9013" max="9013" width="14.42578125" style="6" bestFit="1" customWidth="1"/>
    <col min="9014" max="9076" width="1.7109375" style="6" customWidth="1"/>
    <col min="9077" max="9216" width="1.7109375" style="6"/>
    <col min="9217" max="9217" width="3.28515625" style="6" customWidth="1"/>
    <col min="9218" max="9219" width="3" style="6" customWidth="1"/>
    <col min="9220" max="9225" width="2.42578125" style="6" customWidth="1"/>
    <col min="9226" max="9226" width="4.7109375" style="6" customWidth="1"/>
    <col min="9227" max="9227" width="3.85546875" style="6" customWidth="1"/>
    <col min="9228" max="9230" width="2.42578125" style="6" customWidth="1"/>
    <col min="9231" max="9231" width="5.140625" style="6" customWidth="1"/>
    <col min="9232" max="9232" width="6.7109375" style="6" customWidth="1"/>
    <col min="9233" max="9236" width="3.42578125" style="6" customWidth="1"/>
    <col min="9237" max="9237" width="2.7109375" style="6" customWidth="1"/>
    <col min="9238" max="9238" width="2.85546875" style="6" customWidth="1"/>
    <col min="9239" max="9240" width="4.28515625" style="6" customWidth="1"/>
    <col min="9241" max="9241" width="4.85546875" style="6" customWidth="1"/>
    <col min="9242" max="9242" width="6.140625" style="6" customWidth="1"/>
    <col min="9243" max="9244" width="0" style="6" hidden="1" customWidth="1"/>
    <col min="9245" max="9245" width="13.28515625" style="6" customWidth="1"/>
    <col min="9246" max="9246" width="2.140625" style="6" customWidth="1"/>
    <col min="9247" max="9247" width="3.7109375" style="6" customWidth="1"/>
    <col min="9248" max="9251" width="1.7109375" style="6" customWidth="1"/>
    <col min="9252" max="9252" width="21.28515625" style="6" customWidth="1"/>
    <col min="9253" max="9253" width="7.42578125" style="6" customWidth="1"/>
    <col min="9254" max="9254" width="2.42578125" style="6" customWidth="1"/>
    <col min="9255" max="9255" width="1.42578125" style="6" customWidth="1"/>
    <col min="9256" max="9256" width="1.7109375" style="6" customWidth="1"/>
    <col min="9257" max="9257" width="0.42578125" style="6" customWidth="1"/>
    <col min="9258" max="9261" width="1.28515625" style="6" customWidth="1"/>
    <col min="9262" max="9262" width="0.42578125" style="6" customWidth="1"/>
    <col min="9263" max="9263" width="0" style="6" hidden="1" customWidth="1"/>
    <col min="9264" max="9264" width="3.7109375" style="6" customWidth="1"/>
    <col min="9265" max="9266" width="0" style="6" hidden="1" customWidth="1"/>
    <col min="9267" max="9267" width="5" style="6" customWidth="1"/>
    <col min="9268" max="9268" width="8.85546875" style="6" customWidth="1"/>
    <col min="9269" max="9269" width="14.42578125" style="6" bestFit="1" customWidth="1"/>
    <col min="9270" max="9332" width="1.7109375" style="6" customWidth="1"/>
    <col min="9333" max="9472" width="1.7109375" style="6"/>
    <col min="9473" max="9473" width="3.28515625" style="6" customWidth="1"/>
    <col min="9474" max="9475" width="3" style="6" customWidth="1"/>
    <col min="9476" max="9481" width="2.42578125" style="6" customWidth="1"/>
    <col min="9482" max="9482" width="4.7109375" style="6" customWidth="1"/>
    <col min="9483" max="9483" width="3.85546875" style="6" customWidth="1"/>
    <col min="9484" max="9486" width="2.42578125" style="6" customWidth="1"/>
    <col min="9487" max="9487" width="5.140625" style="6" customWidth="1"/>
    <col min="9488" max="9488" width="6.7109375" style="6" customWidth="1"/>
    <col min="9489" max="9492" width="3.42578125" style="6" customWidth="1"/>
    <col min="9493" max="9493" width="2.7109375" style="6" customWidth="1"/>
    <col min="9494" max="9494" width="2.85546875" style="6" customWidth="1"/>
    <col min="9495" max="9496" width="4.28515625" style="6" customWidth="1"/>
    <col min="9497" max="9497" width="4.85546875" style="6" customWidth="1"/>
    <col min="9498" max="9498" width="6.140625" style="6" customWidth="1"/>
    <col min="9499" max="9500" width="0" style="6" hidden="1" customWidth="1"/>
    <col min="9501" max="9501" width="13.28515625" style="6" customWidth="1"/>
    <col min="9502" max="9502" width="2.140625" style="6" customWidth="1"/>
    <col min="9503" max="9503" width="3.7109375" style="6" customWidth="1"/>
    <col min="9504" max="9507" width="1.7109375" style="6" customWidth="1"/>
    <col min="9508" max="9508" width="21.28515625" style="6" customWidth="1"/>
    <col min="9509" max="9509" width="7.42578125" style="6" customWidth="1"/>
    <col min="9510" max="9510" width="2.42578125" style="6" customWidth="1"/>
    <col min="9511" max="9511" width="1.42578125" style="6" customWidth="1"/>
    <col min="9512" max="9512" width="1.7109375" style="6" customWidth="1"/>
    <col min="9513" max="9513" width="0.42578125" style="6" customWidth="1"/>
    <col min="9514" max="9517" width="1.28515625" style="6" customWidth="1"/>
    <col min="9518" max="9518" width="0.42578125" style="6" customWidth="1"/>
    <col min="9519" max="9519" width="0" style="6" hidden="1" customWidth="1"/>
    <col min="9520" max="9520" width="3.7109375" style="6" customWidth="1"/>
    <col min="9521" max="9522" width="0" style="6" hidden="1" customWidth="1"/>
    <col min="9523" max="9523" width="5" style="6" customWidth="1"/>
    <col min="9524" max="9524" width="8.85546875" style="6" customWidth="1"/>
    <col min="9525" max="9525" width="14.42578125" style="6" bestFit="1" customWidth="1"/>
    <col min="9526" max="9588" width="1.7109375" style="6" customWidth="1"/>
    <col min="9589" max="9728" width="1.7109375" style="6"/>
    <col min="9729" max="9729" width="3.28515625" style="6" customWidth="1"/>
    <col min="9730" max="9731" width="3" style="6" customWidth="1"/>
    <col min="9732" max="9737" width="2.42578125" style="6" customWidth="1"/>
    <col min="9738" max="9738" width="4.7109375" style="6" customWidth="1"/>
    <col min="9739" max="9739" width="3.85546875" style="6" customWidth="1"/>
    <col min="9740" max="9742" width="2.42578125" style="6" customWidth="1"/>
    <col min="9743" max="9743" width="5.140625" style="6" customWidth="1"/>
    <col min="9744" max="9744" width="6.7109375" style="6" customWidth="1"/>
    <col min="9745" max="9748" width="3.42578125" style="6" customWidth="1"/>
    <col min="9749" max="9749" width="2.7109375" style="6" customWidth="1"/>
    <col min="9750" max="9750" width="2.85546875" style="6" customWidth="1"/>
    <col min="9751" max="9752" width="4.28515625" style="6" customWidth="1"/>
    <col min="9753" max="9753" width="4.85546875" style="6" customWidth="1"/>
    <col min="9754" max="9754" width="6.140625" style="6" customWidth="1"/>
    <col min="9755" max="9756" width="0" style="6" hidden="1" customWidth="1"/>
    <col min="9757" max="9757" width="13.28515625" style="6" customWidth="1"/>
    <col min="9758" max="9758" width="2.140625" style="6" customWidth="1"/>
    <col min="9759" max="9759" width="3.7109375" style="6" customWidth="1"/>
    <col min="9760" max="9763" width="1.7109375" style="6" customWidth="1"/>
    <col min="9764" max="9764" width="21.28515625" style="6" customWidth="1"/>
    <col min="9765" max="9765" width="7.42578125" style="6" customWidth="1"/>
    <col min="9766" max="9766" width="2.42578125" style="6" customWidth="1"/>
    <col min="9767" max="9767" width="1.42578125" style="6" customWidth="1"/>
    <col min="9768" max="9768" width="1.7109375" style="6" customWidth="1"/>
    <col min="9769" max="9769" width="0.42578125" style="6" customWidth="1"/>
    <col min="9770" max="9773" width="1.28515625" style="6" customWidth="1"/>
    <col min="9774" max="9774" width="0.42578125" style="6" customWidth="1"/>
    <col min="9775" max="9775" width="0" style="6" hidden="1" customWidth="1"/>
    <col min="9776" max="9776" width="3.7109375" style="6" customWidth="1"/>
    <col min="9777" max="9778" width="0" style="6" hidden="1" customWidth="1"/>
    <col min="9779" max="9779" width="5" style="6" customWidth="1"/>
    <col min="9780" max="9780" width="8.85546875" style="6" customWidth="1"/>
    <col min="9781" max="9781" width="14.42578125" style="6" bestFit="1" customWidth="1"/>
    <col min="9782" max="9844" width="1.7109375" style="6" customWidth="1"/>
    <col min="9845" max="9984" width="1.7109375" style="6"/>
    <col min="9985" max="9985" width="3.28515625" style="6" customWidth="1"/>
    <col min="9986" max="9987" width="3" style="6" customWidth="1"/>
    <col min="9988" max="9993" width="2.42578125" style="6" customWidth="1"/>
    <col min="9994" max="9994" width="4.7109375" style="6" customWidth="1"/>
    <col min="9995" max="9995" width="3.85546875" style="6" customWidth="1"/>
    <col min="9996" max="9998" width="2.42578125" style="6" customWidth="1"/>
    <col min="9999" max="9999" width="5.140625" style="6" customWidth="1"/>
    <col min="10000" max="10000" width="6.7109375" style="6" customWidth="1"/>
    <col min="10001" max="10004" width="3.42578125" style="6" customWidth="1"/>
    <col min="10005" max="10005" width="2.7109375" style="6" customWidth="1"/>
    <col min="10006" max="10006" width="2.85546875" style="6" customWidth="1"/>
    <col min="10007" max="10008" width="4.28515625" style="6" customWidth="1"/>
    <col min="10009" max="10009" width="4.85546875" style="6" customWidth="1"/>
    <col min="10010" max="10010" width="6.140625" style="6" customWidth="1"/>
    <col min="10011" max="10012" width="0" style="6" hidden="1" customWidth="1"/>
    <col min="10013" max="10013" width="13.28515625" style="6" customWidth="1"/>
    <col min="10014" max="10014" width="2.140625" style="6" customWidth="1"/>
    <col min="10015" max="10015" width="3.7109375" style="6" customWidth="1"/>
    <col min="10016" max="10019" width="1.7109375" style="6" customWidth="1"/>
    <col min="10020" max="10020" width="21.28515625" style="6" customWidth="1"/>
    <col min="10021" max="10021" width="7.42578125" style="6" customWidth="1"/>
    <col min="10022" max="10022" width="2.42578125" style="6" customWidth="1"/>
    <col min="10023" max="10023" width="1.42578125" style="6" customWidth="1"/>
    <col min="10024" max="10024" width="1.7109375" style="6" customWidth="1"/>
    <col min="10025" max="10025" width="0.42578125" style="6" customWidth="1"/>
    <col min="10026" max="10029" width="1.28515625" style="6" customWidth="1"/>
    <col min="10030" max="10030" width="0.42578125" style="6" customWidth="1"/>
    <col min="10031" max="10031" width="0" style="6" hidden="1" customWidth="1"/>
    <col min="10032" max="10032" width="3.7109375" style="6" customWidth="1"/>
    <col min="10033" max="10034" width="0" style="6" hidden="1" customWidth="1"/>
    <col min="10035" max="10035" width="5" style="6" customWidth="1"/>
    <col min="10036" max="10036" width="8.85546875" style="6" customWidth="1"/>
    <col min="10037" max="10037" width="14.42578125" style="6" bestFit="1" customWidth="1"/>
    <col min="10038" max="10100" width="1.7109375" style="6" customWidth="1"/>
    <col min="10101" max="10240" width="1.7109375" style="6"/>
    <col min="10241" max="10241" width="3.28515625" style="6" customWidth="1"/>
    <col min="10242" max="10243" width="3" style="6" customWidth="1"/>
    <col min="10244" max="10249" width="2.42578125" style="6" customWidth="1"/>
    <col min="10250" max="10250" width="4.7109375" style="6" customWidth="1"/>
    <col min="10251" max="10251" width="3.85546875" style="6" customWidth="1"/>
    <col min="10252" max="10254" width="2.42578125" style="6" customWidth="1"/>
    <col min="10255" max="10255" width="5.140625" style="6" customWidth="1"/>
    <col min="10256" max="10256" width="6.7109375" style="6" customWidth="1"/>
    <col min="10257" max="10260" width="3.42578125" style="6" customWidth="1"/>
    <col min="10261" max="10261" width="2.7109375" style="6" customWidth="1"/>
    <col min="10262" max="10262" width="2.85546875" style="6" customWidth="1"/>
    <col min="10263" max="10264" width="4.28515625" style="6" customWidth="1"/>
    <col min="10265" max="10265" width="4.85546875" style="6" customWidth="1"/>
    <col min="10266" max="10266" width="6.140625" style="6" customWidth="1"/>
    <col min="10267" max="10268" width="0" style="6" hidden="1" customWidth="1"/>
    <col min="10269" max="10269" width="13.28515625" style="6" customWidth="1"/>
    <col min="10270" max="10270" width="2.140625" style="6" customWidth="1"/>
    <col min="10271" max="10271" width="3.7109375" style="6" customWidth="1"/>
    <col min="10272" max="10275" width="1.7109375" style="6" customWidth="1"/>
    <col min="10276" max="10276" width="21.28515625" style="6" customWidth="1"/>
    <col min="10277" max="10277" width="7.42578125" style="6" customWidth="1"/>
    <col min="10278" max="10278" width="2.42578125" style="6" customWidth="1"/>
    <col min="10279" max="10279" width="1.42578125" style="6" customWidth="1"/>
    <col min="10280" max="10280" width="1.7109375" style="6" customWidth="1"/>
    <col min="10281" max="10281" width="0.42578125" style="6" customWidth="1"/>
    <col min="10282" max="10285" width="1.28515625" style="6" customWidth="1"/>
    <col min="10286" max="10286" width="0.42578125" style="6" customWidth="1"/>
    <col min="10287" max="10287" width="0" style="6" hidden="1" customWidth="1"/>
    <col min="10288" max="10288" width="3.7109375" style="6" customWidth="1"/>
    <col min="10289" max="10290" width="0" style="6" hidden="1" customWidth="1"/>
    <col min="10291" max="10291" width="5" style="6" customWidth="1"/>
    <col min="10292" max="10292" width="8.85546875" style="6" customWidth="1"/>
    <col min="10293" max="10293" width="14.42578125" style="6" bestFit="1" customWidth="1"/>
    <col min="10294" max="10356" width="1.7109375" style="6" customWidth="1"/>
    <col min="10357" max="10496" width="1.7109375" style="6"/>
    <col min="10497" max="10497" width="3.28515625" style="6" customWidth="1"/>
    <col min="10498" max="10499" width="3" style="6" customWidth="1"/>
    <col min="10500" max="10505" width="2.42578125" style="6" customWidth="1"/>
    <col min="10506" max="10506" width="4.7109375" style="6" customWidth="1"/>
    <col min="10507" max="10507" width="3.85546875" style="6" customWidth="1"/>
    <col min="10508" max="10510" width="2.42578125" style="6" customWidth="1"/>
    <col min="10511" max="10511" width="5.140625" style="6" customWidth="1"/>
    <col min="10512" max="10512" width="6.7109375" style="6" customWidth="1"/>
    <col min="10513" max="10516" width="3.42578125" style="6" customWidth="1"/>
    <col min="10517" max="10517" width="2.7109375" style="6" customWidth="1"/>
    <col min="10518" max="10518" width="2.85546875" style="6" customWidth="1"/>
    <col min="10519" max="10520" width="4.28515625" style="6" customWidth="1"/>
    <col min="10521" max="10521" width="4.85546875" style="6" customWidth="1"/>
    <col min="10522" max="10522" width="6.140625" style="6" customWidth="1"/>
    <col min="10523" max="10524" width="0" style="6" hidden="1" customWidth="1"/>
    <col min="10525" max="10525" width="13.28515625" style="6" customWidth="1"/>
    <col min="10526" max="10526" width="2.140625" style="6" customWidth="1"/>
    <col min="10527" max="10527" width="3.7109375" style="6" customWidth="1"/>
    <col min="10528" max="10531" width="1.7109375" style="6" customWidth="1"/>
    <col min="10532" max="10532" width="21.28515625" style="6" customWidth="1"/>
    <col min="10533" max="10533" width="7.42578125" style="6" customWidth="1"/>
    <col min="10534" max="10534" width="2.42578125" style="6" customWidth="1"/>
    <col min="10535" max="10535" width="1.42578125" style="6" customWidth="1"/>
    <col min="10536" max="10536" width="1.7109375" style="6" customWidth="1"/>
    <col min="10537" max="10537" width="0.42578125" style="6" customWidth="1"/>
    <col min="10538" max="10541" width="1.28515625" style="6" customWidth="1"/>
    <col min="10542" max="10542" width="0.42578125" style="6" customWidth="1"/>
    <col min="10543" max="10543" width="0" style="6" hidden="1" customWidth="1"/>
    <col min="10544" max="10544" width="3.7109375" style="6" customWidth="1"/>
    <col min="10545" max="10546" width="0" style="6" hidden="1" customWidth="1"/>
    <col min="10547" max="10547" width="5" style="6" customWidth="1"/>
    <col min="10548" max="10548" width="8.85546875" style="6" customWidth="1"/>
    <col min="10549" max="10549" width="14.42578125" style="6" bestFit="1" customWidth="1"/>
    <col min="10550" max="10612" width="1.7109375" style="6" customWidth="1"/>
    <col min="10613" max="10752" width="1.7109375" style="6"/>
    <col min="10753" max="10753" width="3.28515625" style="6" customWidth="1"/>
    <col min="10754" max="10755" width="3" style="6" customWidth="1"/>
    <col min="10756" max="10761" width="2.42578125" style="6" customWidth="1"/>
    <col min="10762" max="10762" width="4.7109375" style="6" customWidth="1"/>
    <col min="10763" max="10763" width="3.85546875" style="6" customWidth="1"/>
    <col min="10764" max="10766" width="2.42578125" style="6" customWidth="1"/>
    <col min="10767" max="10767" width="5.140625" style="6" customWidth="1"/>
    <col min="10768" max="10768" width="6.7109375" style="6" customWidth="1"/>
    <col min="10769" max="10772" width="3.42578125" style="6" customWidth="1"/>
    <col min="10773" max="10773" width="2.7109375" style="6" customWidth="1"/>
    <col min="10774" max="10774" width="2.85546875" style="6" customWidth="1"/>
    <col min="10775" max="10776" width="4.28515625" style="6" customWidth="1"/>
    <col min="10777" max="10777" width="4.85546875" style="6" customWidth="1"/>
    <col min="10778" max="10778" width="6.140625" style="6" customWidth="1"/>
    <col min="10779" max="10780" width="0" style="6" hidden="1" customWidth="1"/>
    <col min="10781" max="10781" width="13.28515625" style="6" customWidth="1"/>
    <col min="10782" max="10782" width="2.140625" style="6" customWidth="1"/>
    <col min="10783" max="10783" width="3.7109375" style="6" customWidth="1"/>
    <col min="10784" max="10787" width="1.7109375" style="6" customWidth="1"/>
    <col min="10788" max="10788" width="21.28515625" style="6" customWidth="1"/>
    <col min="10789" max="10789" width="7.42578125" style="6" customWidth="1"/>
    <col min="10790" max="10790" width="2.42578125" style="6" customWidth="1"/>
    <col min="10791" max="10791" width="1.42578125" style="6" customWidth="1"/>
    <col min="10792" max="10792" width="1.7109375" style="6" customWidth="1"/>
    <col min="10793" max="10793" width="0.42578125" style="6" customWidth="1"/>
    <col min="10794" max="10797" width="1.28515625" style="6" customWidth="1"/>
    <col min="10798" max="10798" width="0.42578125" style="6" customWidth="1"/>
    <col min="10799" max="10799" width="0" style="6" hidden="1" customWidth="1"/>
    <col min="10800" max="10800" width="3.7109375" style="6" customWidth="1"/>
    <col min="10801" max="10802" width="0" style="6" hidden="1" customWidth="1"/>
    <col min="10803" max="10803" width="5" style="6" customWidth="1"/>
    <col min="10804" max="10804" width="8.85546875" style="6" customWidth="1"/>
    <col min="10805" max="10805" width="14.42578125" style="6" bestFit="1" customWidth="1"/>
    <col min="10806" max="10868" width="1.7109375" style="6" customWidth="1"/>
    <col min="10869" max="11008" width="1.7109375" style="6"/>
    <col min="11009" max="11009" width="3.28515625" style="6" customWidth="1"/>
    <col min="11010" max="11011" width="3" style="6" customWidth="1"/>
    <col min="11012" max="11017" width="2.42578125" style="6" customWidth="1"/>
    <col min="11018" max="11018" width="4.7109375" style="6" customWidth="1"/>
    <col min="11019" max="11019" width="3.85546875" style="6" customWidth="1"/>
    <col min="11020" max="11022" width="2.42578125" style="6" customWidth="1"/>
    <col min="11023" max="11023" width="5.140625" style="6" customWidth="1"/>
    <col min="11024" max="11024" width="6.7109375" style="6" customWidth="1"/>
    <col min="11025" max="11028" width="3.42578125" style="6" customWidth="1"/>
    <col min="11029" max="11029" width="2.7109375" style="6" customWidth="1"/>
    <col min="11030" max="11030" width="2.85546875" style="6" customWidth="1"/>
    <col min="11031" max="11032" width="4.28515625" style="6" customWidth="1"/>
    <col min="11033" max="11033" width="4.85546875" style="6" customWidth="1"/>
    <col min="11034" max="11034" width="6.140625" style="6" customWidth="1"/>
    <col min="11035" max="11036" width="0" style="6" hidden="1" customWidth="1"/>
    <col min="11037" max="11037" width="13.28515625" style="6" customWidth="1"/>
    <col min="11038" max="11038" width="2.140625" style="6" customWidth="1"/>
    <col min="11039" max="11039" width="3.7109375" style="6" customWidth="1"/>
    <col min="11040" max="11043" width="1.7109375" style="6" customWidth="1"/>
    <col min="11044" max="11044" width="21.28515625" style="6" customWidth="1"/>
    <col min="11045" max="11045" width="7.42578125" style="6" customWidth="1"/>
    <col min="11046" max="11046" width="2.42578125" style="6" customWidth="1"/>
    <col min="11047" max="11047" width="1.42578125" style="6" customWidth="1"/>
    <col min="11048" max="11048" width="1.7109375" style="6" customWidth="1"/>
    <col min="11049" max="11049" width="0.42578125" style="6" customWidth="1"/>
    <col min="11050" max="11053" width="1.28515625" style="6" customWidth="1"/>
    <col min="11054" max="11054" width="0.42578125" style="6" customWidth="1"/>
    <col min="11055" max="11055" width="0" style="6" hidden="1" customWidth="1"/>
    <col min="11056" max="11056" width="3.7109375" style="6" customWidth="1"/>
    <col min="11057" max="11058" width="0" style="6" hidden="1" customWidth="1"/>
    <col min="11059" max="11059" width="5" style="6" customWidth="1"/>
    <col min="11060" max="11060" width="8.85546875" style="6" customWidth="1"/>
    <col min="11061" max="11061" width="14.42578125" style="6" bestFit="1" customWidth="1"/>
    <col min="11062" max="11124" width="1.7109375" style="6" customWidth="1"/>
    <col min="11125" max="11264" width="1.7109375" style="6"/>
    <col min="11265" max="11265" width="3.28515625" style="6" customWidth="1"/>
    <col min="11266" max="11267" width="3" style="6" customWidth="1"/>
    <col min="11268" max="11273" width="2.42578125" style="6" customWidth="1"/>
    <col min="11274" max="11274" width="4.7109375" style="6" customWidth="1"/>
    <col min="11275" max="11275" width="3.85546875" style="6" customWidth="1"/>
    <col min="11276" max="11278" width="2.42578125" style="6" customWidth="1"/>
    <col min="11279" max="11279" width="5.140625" style="6" customWidth="1"/>
    <col min="11280" max="11280" width="6.7109375" style="6" customWidth="1"/>
    <col min="11281" max="11284" width="3.42578125" style="6" customWidth="1"/>
    <col min="11285" max="11285" width="2.7109375" style="6" customWidth="1"/>
    <col min="11286" max="11286" width="2.85546875" style="6" customWidth="1"/>
    <col min="11287" max="11288" width="4.28515625" style="6" customWidth="1"/>
    <col min="11289" max="11289" width="4.85546875" style="6" customWidth="1"/>
    <col min="11290" max="11290" width="6.140625" style="6" customWidth="1"/>
    <col min="11291" max="11292" width="0" style="6" hidden="1" customWidth="1"/>
    <col min="11293" max="11293" width="13.28515625" style="6" customWidth="1"/>
    <col min="11294" max="11294" width="2.140625" style="6" customWidth="1"/>
    <col min="11295" max="11295" width="3.7109375" style="6" customWidth="1"/>
    <col min="11296" max="11299" width="1.7109375" style="6" customWidth="1"/>
    <col min="11300" max="11300" width="21.28515625" style="6" customWidth="1"/>
    <col min="11301" max="11301" width="7.42578125" style="6" customWidth="1"/>
    <col min="11302" max="11302" width="2.42578125" style="6" customWidth="1"/>
    <col min="11303" max="11303" width="1.42578125" style="6" customWidth="1"/>
    <col min="11304" max="11304" width="1.7109375" style="6" customWidth="1"/>
    <col min="11305" max="11305" width="0.42578125" style="6" customWidth="1"/>
    <col min="11306" max="11309" width="1.28515625" style="6" customWidth="1"/>
    <col min="11310" max="11310" width="0.42578125" style="6" customWidth="1"/>
    <col min="11311" max="11311" width="0" style="6" hidden="1" customWidth="1"/>
    <col min="11312" max="11312" width="3.7109375" style="6" customWidth="1"/>
    <col min="11313" max="11314" width="0" style="6" hidden="1" customWidth="1"/>
    <col min="11315" max="11315" width="5" style="6" customWidth="1"/>
    <col min="11316" max="11316" width="8.85546875" style="6" customWidth="1"/>
    <col min="11317" max="11317" width="14.42578125" style="6" bestFit="1" customWidth="1"/>
    <col min="11318" max="11380" width="1.7109375" style="6" customWidth="1"/>
    <col min="11381" max="11520" width="1.7109375" style="6"/>
    <col min="11521" max="11521" width="3.28515625" style="6" customWidth="1"/>
    <col min="11522" max="11523" width="3" style="6" customWidth="1"/>
    <col min="11524" max="11529" width="2.42578125" style="6" customWidth="1"/>
    <col min="11530" max="11530" width="4.7109375" style="6" customWidth="1"/>
    <col min="11531" max="11531" width="3.85546875" style="6" customWidth="1"/>
    <col min="11532" max="11534" width="2.42578125" style="6" customWidth="1"/>
    <col min="11535" max="11535" width="5.140625" style="6" customWidth="1"/>
    <col min="11536" max="11536" width="6.7109375" style="6" customWidth="1"/>
    <col min="11537" max="11540" width="3.42578125" style="6" customWidth="1"/>
    <col min="11541" max="11541" width="2.7109375" style="6" customWidth="1"/>
    <col min="11542" max="11542" width="2.85546875" style="6" customWidth="1"/>
    <col min="11543" max="11544" width="4.28515625" style="6" customWidth="1"/>
    <col min="11545" max="11545" width="4.85546875" style="6" customWidth="1"/>
    <col min="11546" max="11546" width="6.140625" style="6" customWidth="1"/>
    <col min="11547" max="11548" width="0" style="6" hidden="1" customWidth="1"/>
    <col min="11549" max="11549" width="13.28515625" style="6" customWidth="1"/>
    <col min="11550" max="11550" width="2.140625" style="6" customWidth="1"/>
    <col min="11551" max="11551" width="3.7109375" style="6" customWidth="1"/>
    <col min="11552" max="11555" width="1.7109375" style="6" customWidth="1"/>
    <col min="11556" max="11556" width="21.28515625" style="6" customWidth="1"/>
    <col min="11557" max="11557" width="7.42578125" style="6" customWidth="1"/>
    <col min="11558" max="11558" width="2.42578125" style="6" customWidth="1"/>
    <col min="11559" max="11559" width="1.42578125" style="6" customWidth="1"/>
    <col min="11560" max="11560" width="1.7109375" style="6" customWidth="1"/>
    <col min="11561" max="11561" width="0.42578125" style="6" customWidth="1"/>
    <col min="11562" max="11565" width="1.28515625" style="6" customWidth="1"/>
    <col min="11566" max="11566" width="0.42578125" style="6" customWidth="1"/>
    <col min="11567" max="11567" width="0" style="6" hidden="1" customWidth="1"/>
    <col min="11568" max="11568" width="3.7109375" style="6" customWidth="1"/>
    <col min="11569" max="11570" width="0" style="6" hidden="1" customWidth="1"/>
    <col min="11571" max="11571" width="5" style="6" customWidth="1"/>
    <col min="11572" max="11572" width="8.85546875" style="6" customWidth="1"/>
    <col min="11573" max="11573" width="14.42578125" style="6" bestFit="1" customWidth="1"/>
    <col min="11574" max="11636" width="1.7109375" style="6" customWidth="1"/>
    <col min="11637" max="11776" width="1.7109375" style="6"/>
    <col min="11777" max="11777" width="3.28515625" style="6" customWidth="1"/>
    <col min="11778" max="11779" width="3" style="6" customWidth="1"/>
    <col min="11780" max="11785" width="2.42578125" style="6" customWidth="1"/>
    <col min="11786" max="11786" width="4.7109375" style="6" customWidth="1"/>
    <col min="11787" max="11787" width="3.85546875" style="6" customWidth="1"/>
    <col min="11788" max="11790" width="2.42578125" style="6" customWidth="1"/>
    <col min="11791" max="11791" width="5.140625" style="6" customWidth="1"/>
    <col min="11792" max="11792" width="6.7109375" style="6" customWidth="1"/>
    <col min="11793" max="11796" width="3.42578125" style="6" customWidth="1"/>
    <col min="11797" max="11797" width="2.7109375" style="6" customWidth="1"/>
    <col min="11798" max="11798" width="2.85546875" style="6" customWidth="1"/>
    <col min="11799" max="11800" width="4.28515625" style="6" customWidth="1"/>
    <col min="11801" max="11801" width="4.85546875" style="6" customWidth="1"/>
    <col min="11802" max="11802" width="6.140625" style="6" customWidth="1"/>
    <col min="11803" max="11804" width="0" style="6" hidden="1" customWidth="1"/>
    <col min="11805" max="11805" width="13.28515625" style="6" customWidth="1"/>
    <col min="11806" max="11806" width="2.140625" style="6" customWidth="1"/>
    <col min="11807" max="11807" width="3.7109375" style="6" customWidth="1"/>
    <col min="11808" max="11811" width="1.7109375" style="6" customWidth="1"/>
    <col min="11812" max="11812" width="21.28515625" style="6" customWidth="1"/>
    <col min="11813" max="11813" width="7.42578125" style="6" customWidth="1"/>
    <col min="11814" max="11814" width="2.42578125" style="6" customWidth="1"/>
    <col min="11815" max="11815" width="1.42578125" style="6" customWidth="1"/>
    <col min="11816" max="11816" width="1.7109375" style="6" customWidth="1"/>
    <col min="11817" max="11817" width="0.42578125" style="6" customWidth="1"/>
    <col min="11818" max="11821" width="1.28515625" style="6" customWidth="1"/>
    <col min="11822" max="11822" width="0.42578125" style="6" customWidth="1"/>
    <col min="11823" max="11823" width="0" style="6" hidden="1" customWidth="1"/>
    <col min="11824" max="11824" width="3.7109375" style="6" customWidth="1"/>
    <col min="11825" max="11826" width="0" style="6" hidden="1" customWidth="1"/>
    <col min="11827" max="11827" width="5" style="6" customWidth="1"/>
    <col min="11828" max="11828" width="8.85546875" style="6" customWidth="1"/>
    <col min="11829" max="11829" width="14.42578125" style="6" bestFit="1" customWidth="1"/>
    <col min="11830" max="11892" width="1.7109375" style="6" customWidth="1"/>
    <col min="11893" max="12032" width="1.7109375" style="6"/>
    <col min="12033" max="12033" width="3.28515625" style="6" customWidth="1"/>
    <col min="12034" max="12035" width="3" style="6" customWidth="1"/>
    <col min="12036" max="12041" width="2.42578125" style="6" customWidth="1"/>
    <col min="12042" max="12042" width="4.7109375" style="6" customWidth="1"/>
    <col min="12043" max="12043" width="3.85546875" style="6" customWidth="1"/>
    <col min="12044" max="12046" width="2.42578125" style="6" customWidth="1"/>
    <col min="12047" max="12047" width="5.140625" style="6" customWidth="1"/>
    <col min="12048" max="12048" width="6.7109375" style="6" customWidth="1"/>
    <col min="12049" max="12052" width="3.42578125" style="6" customWidth="1"/>
    <col min="12053" max="12053" width="2.7109375" style="6" customWidth="1"/>
    <col min="12054" max="12054" width="2.85546875" style="6" customWidth="1"/>
    <col min="12055" max="12056" width="4.28515625" style="6" customWidth="1"/>
    <col min="12057" max="12057" width="4.85546875" style="6" customWidth="1"/>
    <col min="12058" max="12058" width="6.140625" style="6" customWidth="1"/>
    <col min="12059" max="12060" width="0" style="6" hidden="1" customWidth="1"/>
    <col min="12061" max="12061" width="13.28515625" style="6" customWidth="1"/>
    <col min="12062" max="12062" width="2.140625" style="6" customWidth="1"/>
    <col min="12063" max="12063" width="3.7109375" style="6" customWidth="1"/>
    <col min="12064" max="12067" width="1.7109375" style="6" customWidth="1"/>
    <col min="12068" max="12068" width="21.28515625" style="6" customWidth="1"/>
    <col min="12069" max="12069" width="7.42578125" style="6" customWidth="1"/>
    <col min="12070" max="12070" width="2.42578125" style="6" customWidth="1"/>
    <col min="12071" max="12071" width="1.42578125" style="6" customWidth="1"/>
    <col min="12072" max="12072" width="1.7109375" style="6" customWidth="1"/>
    <col min="12073" max="12073" width="0.42578125" style="6" customWidth="1"/>
    <col min="12074" max="12077" width="1.28515625" style="6" customWidth="1"/>
    <col min="12078" max="12078" width="0.42578125" style="6" customWidth="1"/>
    <col min="12079" max="12079" width="0" style="6" hidden="1" customWidth="1"/>
    <col min="12080" max="12080" width="3.7109375" style="6" customWidth="1"/>
    <col min="12081" max="12082" width="0" style="6" hidden="1" customWidth="1"/>
    <col min="12083" max="12083" width="5" style="6" customWidth="1"/>
    <col min="12084" max="12084" width="8.85546875" style="6" customWidth="1"/>
    <col min="12085" max="12085" width="14.42578125" style="6" bestFit="1" customWidth="1"/>
    <col min="12086" max="12148" width="1.7109375" style="6" customWidth="1"/>
    <col min="12149" max="12288" width="1.7109375" style="6"/>
    <col min="12289" max="12289" width="3.28515625" style="6" customWidth="1"/>
    <col min="12290" max="12291" width="3" style="6" customWidth="1"/>
    <col min="12292" max="12297" width="2.42578125" style="6" customWidth="1"/>
    <col min="12298" max="12298" width="4.7109375" style="6" customWidth="1"/>
    <col min="12299" max="12299" width="3.85546875" style="6" customWidth="1"/>
    <col min="12300" max="12302" width="2.42578125" style="6" customWidth="1"/>
    <col min="12303" max="12303" width="5.140625" style="6" customWidth="1"/>
    <col min="12304" max="12304" width="6.7109375" style="6" customWidth="1"/>
    <col min="12305" max="12308" width="3.42578125" style="6" customWidth="1"/>
    <col min="12309" max="12309" width="2.7109375" style="6" customWidth="1"/>
    <col min="12310" max="12310" width="2.85546875" style="6" customWidth="1"/>
    <col min="12311" max="12312" width="4.28515625" style="6" customWidth="1"/>
    <col min="12313" max="12313" width="4.85546875" style="6" customWidth="1"/>
    <col min="12314" max="12314" width="6.140625" style="6" customWidth="1"/>
    <col min="12315" max="12316" width="0" style="6" hidden="1" customWidth="1"/>
    <col min="12317" max="12317" width="13.28515625" style="6" customWidth="1"/>
    <col min="12318" max="12318" width="2.140625" style="6" customWidth="1"/>
    <col min="12319" max="12319" width="3.7109375" style="6" customWidth="1"/>
    <col min="12320" max="12323" width="1.7109375" style="6" customWidth="1"/>
    <col min="12324" max="12324" width="21.28515625" style="6" customWidth="1"/>
    <col min="12325" max="12325" width="7.42578125" style="6" customWidth="1"/>
    <col min="12326" max="12326" width="2.42578125" style="6" customWidth="1"/>
    <col min="12327" max="12327" width="1.42578125" style="6" customWidth="1"/>
    <col min="12328" max="12328" width="1.7109375" style="6" customWidth="1"/>
    <col min="12329" max="12329" width="0.42578125" style="6" customWidth="1"/>
    <col min="12330" max="12333" width="1.28515625" style="6" customWidth="1"/>
    <col min="12334" max="12334" width="0.42578125" style="6" customWidth="1"/>
    <col min="12335" max="12335" width="0" style="6" hidden="1" customWidth="1"/>
    <col min="12336" max="12336" width="3.7109375" style="6" customWidth="1"/>
    <col min="12337" max="12338" width="0" style="6" hidden="1" customWidth="1"/>
    <col min="12339" max="12339" width="5" style="6" customWidth="1"/>
    <col min="12340" max="12340" width="8.85546875" style="6" customWidth="1"/>
    <col min="12341" max="12341" width="14.42578125" style="6" bestFit="1" customWidth="1"/>
    <col min="12342" max="12404" width="1.7109375" style="6" customWidth="1"/>
    <col min="12405" max="12544" width="1.7109375" style="6"/>
    <col min="12545" max="12545" width="3.28515625" style="6" customWidth="1"/>
    <col min="12546" max="12547" width="3" style="6" customWidth="1"/>
    <col min="12548" max="12553" width="2.42578125" style="6" customWidth="1"/>
    <col min="12554" max="12554" width="4.7109375" style="6" customWidth="1"/>
    <col min="12555" max="12555" width="3.85546875" style="6" customWidth="1"/>
    <col min="12556" max="12558" width="2.42578125" style="6" customWidth="1"/>
    <col min="12559" max="12559" width="5.140625" style="6" customWidth="1"/>
    <col min="12560" max="12560" width="6.7109375" style="6" customWidth="1"/>
    <col min="12561" max="12564" width="3.42578125" style="6" customWidth="1"/>
    <col min="12565" max="12565" width="2.7109375" style="6" customWidth="1"/>
    <col min="12566" max="12566" width="2.85546875" style="6" customWidth="1"/>
    <col min="12567" max="12568" width="4.28515625" style="6" customWidth="1"/>
    <col min="12569" max="12569" width="4.85546875" style="6" customWidth="1"/>
    <col min="12570" max="12570" width="6.140625" style="6" customWidth="1"/>
    <col min="12571" max="12572" width="0" style="6" hidden="1" customWidth="1"/>
    <col min="12573" max="12573" width="13.28515625" style="6" customWidth="1"/>
    <col min="12574" max="12574" width="2.140625" style="6" customWidth="1"/>
    <col min="12575" max="12575" width="3.7109375" style="6" customWidth="1"/>
    <col min="12576" max="12579" width="1.7109375" style="6" customWidth="1"/>
    <col min="12580" max="12580" width="21.28515625" style="6" customWidth="1"/>
    <col min="12581" max="12581" width="7.42578125" style="6" customWidth="1"/>
    <col min="12582" max="12582" width="2.42578125" style="6" customWidth="1"/>
    <col min="12583" max="12583" width="1.42578125" style="6" customWidth="1"/>
    <col min="12584" max="12584" width="1.7109375" style="6" customWidth="1"/>
    <col min="12585" max="12585" width="0.42578125" style="6" customWidth="1"/>
    <col min="12586" max="12589" width="1.28515625" style="6" customWidth="1"/>
    <col min="12590" max="12590" width="0.42578125" style="6" customWidth="1"/>
    <col min="12591" max="12591" width="0" style="6" hidden="1" customWidth="1"/>
    <col min="12592" max="12592" width="3.7109375" style="6" customWidth="1"/>
    <col min="12593" max="12594" width="0" style="6" hidden="1" customWidth="1"/>
    <col min="12595" max="12595" width="5" style="6" customWidth="1"/>
    <col min="12596" max="12596" width="8.85546875" style="6" customWidth="1"/>
    <col min="12597" max="12597" width="14.42578125" style="6" bestFit="1" customWidth="1"/>
    <col min="12598" max="12660" width="1.7109375" style="6" customWidth="1"/>
    <col min="12661" max="12800" width="1.7109375" style="6"/>
    <col min="12801" max="12801" width="3.28515625" style="6" customWidth="1"/>
    <col min="12802" max="12803" width="3" style="6" customWidth="1"/>
    <col min="12804" max="12809" width="2.42578125" style="6" customWidth="1"/>
    <col min="12810" max="12810" width="4.7109375" style="6" customWidth="1"/>
    <col min="12811" max="12811" width="3.85546875" style="6" customWidth="1"/>
    <col min="12812" max="12814" width="2.42578125" style="6" customWidth="1"/>
    <col min="12815" max="12815" width="5.140625" style="6" customWidth="1"/>
    <col min="12816" max="12816" width="6.7109375" style="6" customWidth="1"/>
    <col min="12817" max="12820" width="3.42578125" style="6" customWidth="1"/>
    <col min="12821" max="12821" width="2.7109375" style="6" customWidth="1"/>
    <col min="12822" max="12822" width="2.85546875" style="6" customWidth="1"/>
    <col min="12823" max="12824" width="4.28515625" style="6" customWidth="1"/>
    <col min="12825" max="12825" width="4.85546875" style="6" customWidth="1"/>
    <col min="12826" max="12826" width="6.140625" style="6" customWidth="1"/>
    <col min="12827" max="12828" width="0" style="6" hidden="1" customWidth="1"/>
    <col min="12829" max="12829" width="13.28515625" style="6" customWidth="1"/>
    <col min="12830" max="12830" width="2.140625" style="6" customWidth="1"/>
    <col min="12831" max="12831" width="3.7109375" style="6" customWidth="1"/>
    <col min="12832" max="12835" width="1.7109375" style="6" customWidth="1"/>
    <col min="12836" max="12836" width="21.28515625" style="6" customWidth="1"/>
    <col min="12837" max="12837" width="7.42578125" style="6" customWidth="1"/>
    <col min="12838" max="12838" width="2.42578125" style="6" customWidth="1"/>
    <col min="12839" max="12839" width="1.42578125" style="6" customWidth="1"/>
    <col min="12840" max="12840" width="1.7109375" style="6" customWidth="1"/>
    <col min="12841" max="12841" width="0.42578125" style="6" customWidth="1"/>
    <col min="12842" max="12845" width="1.28515625" style="6" customWidth="1"/>
    <col min="12846" max="12846" width="0.42578125" style="6" customWidth="1"/>
    <col min="12847" max="12847" width="0" style="6" hidden="1" customWidth="1"/>
    <col min="12848" max="12848" width="3.7109375" style="6" customWidth="1"/>
    <col min="12849" max="12850" width="0" style="6" hidden="1" customWidth="1"/>
    <col min="12851" max="12851" width="5" style="6" customWidth="1"/>
    <col min="12852" max="12852" width="8.85546875" style="6" customWidth="1"/>
    <col min="12853" max="12853" width="14.42578125" style="6" bestFit="1" customWidth="1"/>
    <col min="12854" max="12916" width="1.7109375" style="6" customWidth="1"/>
    <col min="12917" max="13056" width="1.7109375" style="6"/>
    <col min="13057" max="13057" width="3.28515625" style="6" customWidth="1"/>
    <col min="13058" max="13059" width="3" style="6" customWidth="1"/>
    <col min="13060" max="13065" width="2.42578125" style="6" customWidth="1"/>
    <col min="13066" max="13066" width="4.7109375" style="6" customWidth="1"/>
    <col min="13067" max="13067" width="3.85546875" style="6" customWidth="1"/>
    <col min="13068" max="13070" width="2.42578125" style="6" customWidth="1"/>
    <col min="13071" max="13071" width="5.140625" style="6" customWidth="1"/>
    <col min="13072" max="13072" width="6.7109375" style="6" customWidth="1"/>
    <col min="13073" max="13076" width="3.42578125" style="6" customWidth="1"/>
    <col min="13077" max="13077" width="2.7109375" style="6" customWidth="1"/>
    <col min="13078" max="13078" width="2.85546875" style="6" customWidth="1"/>
    <col min="13079" max="13080" width="4.28515625" style="6" customWidth="1"/>
    <col min="13081" max="13081" width="4.85546875" style="6" customWidth="1"/>
    <col min="13082" max="13082" width="6.140625" style="6" customWidth="1"/>
    <col min="13083" max="13084" width="0" style="6" hidden="1" customWidth="1"/>
    <col min="13085" max="13085" width="13.28515625" style="6" customWidth="1"/>
    <col min="13086" max="13086" width="2.140625" style="6" customWidth="1"/>
    <col min="13087" max="13087" width="3.7109375" style="6" customWidth="1"/>
    <col min="13088" max="13091" width="1.7109375" style="6" customWidth="1"/>
    <col min="13092" max="13092" width="21.28515625" style="6" customWidth="1"/>
    <col min="13093" max="13093" width="7.42578125" style="6" customWidth="1"/>
    <col min="13094" max="13094" width="2.42578125" style="6" customWidth="1"/>
    <col min="13095" max="13095" width="1.42578125" style="6" customWidth="1"/>
    <col min="13096" max="13096" width="1.7109375" style="6" customWidth="1"/>
    <col min="13097" max="13097" width="0.42578125" style="6" customWidth="1"/>
    <col min="13098" max="13101" width="1.28515625" style="6" customWidth="1"/>
    <col min="13102" max="13102" width="0.42578125" style="6" customWidth="1"/>
    <col min="13103" max="13103" width="0" style="6" hidden="1" customWidth="1"/>
    <col min="13104" max="13104" width="3.7109375" style="6" customWidth="1"/>
    <col min="13105" max="13106" width="0" style="6" hidden="1" customWidth="1"/>
    <col min="13107" max="13107" width="5" style="6" customWidth="1"/>
    <col min="13108" max="13108" width="8.85546875" style="6" customWidth="1"/>
    <col min="13109" max="13109" width="14.42578125" style="6" bestFit="1" customWidth="1"/>
    <col min="13110" max="13172" width="1.7109375" style="6" customWidth="1"/>
    <col min="13173" max="13312" width="1.7109375" style="6"/>
    <col min="13313" max="13313" width="3.28515625" style="6" customWidth="1"/>
    <col min="13314" max="13315" width="3" style="6" customWidth="1"/>
    <col min="13316" max="13321" width="2.42578125" style="6" customWidth="1"/>
    <col min="13322" max="13322" width="4.7109375" style="6" customWidth="1"/>
    <col min="13323" max="13323" width="3.85546875" style="6" customWidth="1"/>
    <col min="13324" max="13326" width="2.42578125" style="6" customWidth="1"/>
    <col min="13327" max="13327" width="5.140625" style="6" customWidth="1"/>
    <col min="13328" max="13328" width="6.7109375" style="6" customWidth="1"/>
    <col min="13329" max="13332" width="3.42578125" style="6" customWidth="1"/>
    <col min="13333" max="13333" width="2.7109375" style="6" customWidth="1"/>
    <col min="13334" max="13334" width="2.85546875" style="6" customWidth="1"/>
    <col min="13335" max="13336" width="4.28515625" style="6" customWidth="1"/>
    <col min="13337" max="13337" width="4.85546875" style="6" customWidth="1"/>
    <col min="13338" max="13338" width="6.140625" style="6" customWidth="1"/>
    <col min="13339" max="13340" width="0" style="6" hidden="1" customWidth="1"/>
    <col min="13341" max="13341" width="13.28515625" style="6" customWidth="1"/>
    <col min="13342" max="13342" width="2.140625" style="6" customWidth="1"/>
    <col min="13343" max="13343" width="3.7109375" style="6" customWidth="1"/>
    <col min="13344" max="13347" width="1.7109375" style="6" customWidth="1"/>
    <col min="13348" max="13348" width="21.28515625" style="6" customWidth="1"/>
    <col min="13349" max="13349" width="7.42578125" style="6" customWidth="1"/>
    <col min="13350" max="13350" width="2.42578125" style="6" customWidth="1"/>
    <col min="13351" max="13351" width="1.42578125" style="6" customWidth="1"/>
    <col min="13352" max="13352" width="1.7109375" style="6" customWidth="1"/>
    <col min="13353" max="13353" width="0.42578125" style="6" customWidth="1"/>
    <col min="13354" max="13357" width="1.28515625" style="6" customWidth="1"/>
    <col min="13358" max="13358" width="0.42578125" style="6" customWidth="1"/>
    <col min="13359" max="13359" width="0" style="6" hidden="1" customWidth="1"/>
    <col min="13360" max="13360" width="3.7109375" style="6" customWidth="1"/>
    <col min="13361" max="13362" width="0" style="6" hidden="1" customWidth="1"/>
    <col min="13363" max="13363" width="5" style="6" customWidth="1"/>
    <col min="13364" max="13364" width="8.85546875" style="6" customWidth="1"/>
    <col min="13365" max="13365" width="14.42578125" style="6" bestFit="1" customWidth="1"/>
    <col min="13366" max="13428" width="1.7109375" style="6" customWidth="1"/>
    <col min="13429" max="13568" width="1.7109375" style="6"/>
    <col min="13569" max="13569" width="3.28515625" style="6" customWidth="1"/>
    <col min="13570" max="13571" width="3" style="6" customWidth="1"/>
    <col min="13572" max="13577" width="2.42578125" style="6" customWidth="1"/>
    <col min="13578" max="13578" width="4.7109375" style="6" customWidth="1"/>
    <col min="13579" max="13579" width="3.85546875" style="6" customWidth="1"/>
    <col min="13580" max="13582" width="2.42578125" style="6" customWidth="1"/>
    <col min="13583" max="13583" width="5.140625" style="6" customWidth="1"/>
    <col min="13584" max="13584" width="6.7109375" style="6" customWidth="1"/>
    <col min="13585" max="13588" width="3.42578125" style="6" customWidth="1"/>
    <col min="13589" max="13589" width="2.7109375" style="6" customWidth="1"/>
    <col min="13590" max="13590" width="2.85546875" style="6" customWidth="1"/>
    <col min="13591" max="13592" width="4.28515625" style="6" customWidth="1"/>
    <col min="13593" max="13593" width="4.85546875" style="6" customWidth="1"/>
    <col min="13594" max="13594" width="6.140625" style="6" customWidth="1"/>
    <col min="13595" max="13596" width="0" style="6" hidden="1" customWidth="1"/>
    <col min="13597" max="13597" width="13.28515625" style="6" customWidth="1"/>
    <col min="13598" max="13598" width="2.140625" style="6" customWidth="1"/>
    <col min="13599" max="13599" width="3.7109375" style="6" customWidth="1"/>
    <col min="13600" max="13603" width="1.7109375" style="6" customWidth="1"/>
    <col min="13604" max="13604" width="21.28515625" style="6" customWidth="1"/>
    <col min="13605" max="13605" width="7.42578125" style="6" customWidth="1"/>
    <col min="13606" max="13606" width="2.42578125" style="6" customWidth="1"/>
    <col min="13607" max="13607" width="1.42578125" style="6" customWidth="1"/>
    <col min="13608" max="13608" width="1.7109375" style="6" customWidth="1"/>
    <col min="13609" max="13609" width="0.42578125" style="6" customWidth="1"/>
    <col min="13610" max="13613" width="1.28515625" style="6" customWidth="1"/>
    <col min="13614" max="13614" width="0.42578125" style="6" customWidth="1"/>
    <col min="13615" max="13615" width="0" style="6" hidden="1" customWidth="1"/>
    <col min="13616" max="13616" width="3.7109375" style="6" customWidth="1"/>
    <col min="13617" max="13618" width="0" style="6" hidden="1" customWidth="1"/>
    <col min="13619" max="13619" width="5" style="6" customWidth="1"/>
    <col min="13620" max="13620" width="8.85546875" style="6" customWidth="1"/>
    <col min="13621" max="13621" width="14.42578125" style="6" bestFit="1" customWidth="1"/>
    <col min="13622" max="13684" width="1.7109375" style="6" customWidth="1"/>
    <col min="13685" max="13824" width="1.7109375" style="6"/>
    <col min="13825" max="13825" width="3.28515625" style="6" customWidth="1"/>
    <col min="13826" max="13827" width="3" style="6" customWidth="1"/>
    <col min="13828" max="13833" width="2.42578125" style="6" customWidth="1"/>
    <col min="13834" max="13834" width="4.7109375" style="6" customWidth="1"/>
    <col min="13835" max="13835" width="3.85546875" style="6" customWidth="1"/>
    <col min="13836" max="13838" width="2.42578125" style="6" customWidth="1"/>
    <col min="13839" max="13839" width="5.140625" style="6" customWidth="1"/>
    <col min="13840" max="13840" width="6.7109375" style="6" customWidth="1"/>
    <col min="13841" max="13844" width="3.42578125" style="6" customWidth="1"/>
    <col min="13845" max="13845" width="2.7109375" style="6" customWidth="1"/>
    <col min="13846" max="13846" width="2.85546875" style="6" customWidth="1"/>
    <col min="13847" max="13848" width="4.28515625" style="6" customWidth="1"/>
    <col min="13849" max="13849" width="4.85546875" style="6" customWidth="1"/>
    <col min="13850" max="13850" width="6.140625" style="6" customWidth="1"/>
    <col min="13851" max="13852" width="0" style="6" hidden="1" customWidth="1"/>
    <col min="13853" max="13853" width="13.28515625" style="6" customWidth="1"/>
    <col min="13854" max="13854" width="2.140625" style="6" customWidth="1"/>
    <col min="13855" max="13855" width="3.7109375" style="6" customWidth="1"/>
    <col min="13856" max="13859" width="1.7109375" style="6" customWidth="1"/>
    <col min="13860" max="13860" width="21.28515625" style="6" customWidth="1"/>
    <col min="13861" max="13861" width="7.42578125" style="6" customWidth="1"/>
    <col min="13862" max="13862" width="2.42578125" style="6" customWidth="1"/>
    <col min="13863" max="13863" width="1.42578125" style="6" customWidth="1"/>
    <col min="13864" max="13864" width="1.7109375" style="6" customWidth="1"/>
    <col min="13865" max="13865" width="0.42578125" style="6" customWidth="1"/>
    <col min="13866" max="13869" width="1.28515625" style="6" customWidth="1"/>
    <col min="13870" max="13870" width="0.42578125" style="6" customWidth="1"/>
    <col min="13871" max="13871" width="0" style="6" hidden="1" customWidth="1"/>
    <col min="13872" max="13872" width="3.7109375" style="6" customWidth="1"/>
    <col min="13873" max="13874" width="0" style="6" hidden="1" customWidth="1"/>
    <col min="13875" max="13875" width="5" style="6" customWidth="1"/>
    <col min="13876" max="13876" width="8.85546875" style="6" customWidth="1"/>
    <col min="13877" max="13877" width="14.42578125" style="6" bestFit="1" customWidth="1"/>
    <col min="13878" max="13940" width="1.7109375" style="6" customWidth="1"/>
    <col min="13941" max="14080" width="1.7109375" style="6"/>
    <col min="14081" max="14081" width="3.28515625" style="6" customWidth="1"/>
    <col min="14082" max="14083" width="3" style="6" customWidth="1"/>
    <col min="14084" max="14089" width="2.42578125" style="6" customWidth="1"/>
    <col min="14090" max="14090" width="4.7109375" style="6" customWidth="1"/>
    <col min="14091" max="14091" width="3.85546875" style="6" customWidth="1"/>
    <col min="14092" max="14094" width="2.42578125" style="6" customWidth="1"/>
    <col min="14095" max="14095" width="5.140625" style="6" customWidth="1"/>
    <col min="14096" max="14096" width="6.7109375" style="6" customWidth="1"/>
    <col min="14097" max="14100" width="3.42578125" style="6" customWidth="1"/>
    <col min="14101" max="14101" width="2.7109375" style="6" customWidth="1"/>
    <col min="14102" max="14102" width="2.85546875" style="6" customWidth="1"/>
    <col min="14103" max="14104" width="4.28515625" style="6" customWidth="1"/>
    <col min="14105" max="14105" width="4.85546875" style="6" customWidth="1"/>
    <col min="14106" max="14106" width="6.140625" style="6" customWidth="1"/>
    <col min="14107" max="14108" width="0" style="6" hidden="1" customWidth="1"/>
    <col min="14109" max="14109" width="13.28515625" style="6" customWidth="1"/>
    <col min="14110" max="14110" width="2.140625" style="6" customWidth="1"/>
    <col min="14111" max="14111" width="3.7109375" style="6" customWidth="1"/>
    <col min="14112" max="14115" width="1.7109375" style="6" customWidth="1"/>
    <col min="14116" max="14116" width="21.28515625" style="6" customWidth="1"/>
    <col min="14117" max="14117" width="7.42578125" style="6" customWidth="1"/>
    <col min="14118" max="14118" width="2.42578125" style="6" customWidth="1"/>
    <col min="14119" max="14119" width="1.42578125" style="6" customWidth="1"/>
    <col min="14120" max="14120" width="1.7109375" style="6" customWidth="1"/>
    <col min="14121" max="14121" width="0.42578125" style="6" customWidth="1"/>
    <col min="14122" max="14125" width="1.28515625" style="6" customWidth="1"/>
    <col min="14126" max="14126" width="0.42578125" style="6" customWidth="1"/>
    <col min="14127" max="14127" width="0" style="6" hidden="1" customWidth="1"/>
    <col min="14128" max="14128" width="3.7109375" style="6" customWidth="1"/>
    <col min="14129" max="14130" width="0" style="6" hidden="1" customWidth="1"/>
    <col min="14131" max="14131" width="5" style="6" customWidth="1"/>
    <col min="14132" max="14132" width="8.85546875" style="6" customWidth="1"/>
    <col min="14133" max="14133" width="14.42578125" style="6" bestFit="1" customWidth="1"/>
    <col min="14134" max="14196" width="1.7109375" style="6" customWidth="1"/>
    <col min="14197" max="14336" width="1.7109375" style="6"/>
    <col min="14337" max="14337" width="3.28515625" style="6" customWidth="1"/>
    <col min="14338" max="14339" width="3" style="6" customWidth="1"/>
    <col min="14340" max="14345" width="2.42578125" style="6" customWidth="1"/>
    <col min="14346" max="14346" width="4.7109375" style="6" customWidth="1"/>
    <col min="14347" max="14347" width="3.85546875" style="6" customWidth="1"/>
    <col min="14348" max="14350" width="2.42578125" style="6" customWidth="1"/>
    <col min="14351" max="14351" width="5.140625" style="6" customWidth="1"/>
    <col min="14352" max="14352" width="6.7109375" style="6" customWidth="1"/>
    <col min="14353" max="14356" width="3.42578125" style="6" customWidth="1"/>
    <col min="14357" max="14357" width="2.7109375" style="6" customWidth="1"/>
    <col min="14358" max="14358" width="2.85546875" style="6" customWidth="1"/>
    <col min="14359" max="14360" width="4.28515625" style="6" customWidth="1"/>
    <col min="14361" max="14361" width="4.85546875" style="6" customWidth="1"/>
    <col min="14362" max="14362" width="6.140625" style="6" customWidth="1"/>
    <col min="14363" max="14364" width="0" style="6" hidden="1" customWidth="1"/>
    <col min="14365" max="14365" width="13.28515625" style="6" customWidth="1"/>
    <col min="14366" max="14366" width="2.140625" style="6" customWidth="1"/>
    <col min="14367" max="14367" width="3.7109375" style="6" customWidth="1"/>
    <col min="14368" max="14371" width="1.7109375" style="6" customWidth="1"/>
    <col min="14372" max="14372" width="21.28515625" style="6" customWidth="1"/>
    <col min="14373" max="14373" width="7.42578125" style="6" customWidth="1"/>
    <col min="14374" max="14374" width="2.42578125" style="6" customWidth="1"/>
    <col min="14375" max="14375" width="1.42578125" style="6" customWidth="1"/>
    <col min="14376" max="14376" width="1.7109375" style="6" customWidth="1"/>
    <col min="14377" max="14377" width="0.42578125" style="6" customWidth="1"/>
    <col min="14378" max="14381" width="1.28515625" style="6" customWidth="1"/>
    <col min="14382" max="14382" width="0.42578125" style="6" customWidth="1"/>
    <col min="14383" max="14383" width="0" style="6" hidden="1" customWidth="1"/>
    <col min="14384" max="14384" width="3.7109375" style="6" customWidth="1"/>
    <col min="14385" max="14386" width="0" style="6" hidden="1" customWidth="1"/>
    <col min="14387" max="14387" width="5" style="6" customWidth="1"/>
    <col min="14388" max="14388" width="8.85546875" style="6" customWidth="1"/>
    <col min="14389" max="14389" width="14.42578125" style="6" bestFit="1" customWidth="1"/>
    <col min="14390" max="14452" width="1.7109375" style="6" customWidth="1"/>
    <col min="14453" max="14592" width="1.7109375" style="6"/>
    <col min="14593" max="14593" width="3.28515625" style="6" customWidth="1"/>
    <col min="14594" max="14595" width="3" style="6" customWidth="1"/>
    <col min="14596" max="14601" width="2.42578125" style="6" customWidth="1"/>
    <col min="14602" max="14602" width="4.7109375" style="6" customWidth="1"/>
    <col min="14603" max="14603" width="3.85546875" style="6" customWidth="1"/>
    <col min="14604" max="14606" width="2.42578125" style="6" customWidth="1"/>
    <col min="14607" max="14607" width="5.140625" style="6" customWidth="1"/>
    <col min="14608" max="14608" width="6.7109375" style="6" customWidth="1"/>
    <col min="14609" max="14612" width="3.42578125" style="6" customWidth="1"/>
    <col min="14613" max="14613" width="2.7109375" style="6" customWidth="1"/>
    <col min="14614" max="14614" width="2.85546875" style="6" customWidth="1"/>
    <col min="14615" max="14616" width="4.28515625" style="6" customWidth="1"/>
    <col min="14617" max="14617" width="4.85546875" style="6" customWidth="1"/>
    <col min="14618" max="14618" width="6.140625" style="6" customWidth="1"/>
    <col min="14619" max="14620" width="0" style="6" hidden="1" customWidth="1"/>
    <col min="14621" max="14621" width="13.28515625" style="6" customWidth="1"/>
    <col min="14622" max="14622" width="2.140625" style="6" customWidth="1"/>
    <col min="14623" max="14623" width="3.7109375" style="6" customWidth="1"/>
    <col min="14624" max="14627" width="1.7109375" style="6" customWidth="1"/>
    <col min="14628" max="14628" width="21.28515625" style="6" customWidth="1"/>
    <col min="14629" max="14629" width="7.42578125" style="6" customWidth="1"/>
    <col min="14630" max="14630" width="2.42578125" style="6" customWidth="1"/>
    <col min="14631" max="14631" width="1.42578125" style="6" customWidth="1"/>
    <col min="14632" max="14632" width="1.7109375" style="6" customWidth="1"/>
    <col min="14633" max="14633" width="0.42578125" style="6" customWidth="1"/>
    <col min="14634" max="14637" width="1.28515625" style="6" customWidth="1"/>
    <col min="14638" max="14638" width="0.42578125" style="6" customWidth="1"/>
    <col min="14639" max="14639" width="0" style="6" hidden="1" customWidth="1"/>
    <col min="14640" max="14640" width="3.7109375" style="6" customWidth="1"/>
    <col min="14641" max="14642" width="0" style="6" hidden="1" customWidth="1"/>
    <col min="14643" max="14643" width="5" style="6" customWidth="1"/>
    <col min="14644" max="14644" width="8.85546875" style="6" customWidth="1"/>
    <col min="14645" max="14645" width="14.42578125" style="6" bestFit="1" customWidth="1"/>
    <col min="14646" max="14708" width="1.7109375" style="6" customWidth="1"/>
    <col min="14709" max="14848" width="1.7109375" style="6"/>
    <col min="14849" max="14849" width="3.28515625" style="6" customWidth="1"/>
    <col min="14850" max="14851" width="3" style="6" customWidth="1"/>
    <col min="14852" max="14857" width="2.42578125" style="6" customWidth="1"/>
    <col min="14858" max="14858" width="4.7109375" style="6" customWidth="1"/>
    <col min="14859" max="14859" width="3.85546875" style="6" customWidth="1"/>
    <col min="14860" max="14862" width="2.42578125" style="6" customWidth="1"/>
    <col min="14863" max="14863" width="5.140625" style="6" customWidth="1"/>
    <col min="14864" max="14864" width="6.7109375" style="6" customWidth="1"/>
    <col min="14865" max="14868" width="3.42578125" style="6" customWidth="1"/>
    <col min="14869" max="14869" width="2.7109375" style="6" customWidth="1"/>
    <col min="14870" max="14870" width="2.85546875" style="6" customWidth="1"/>
    <col min="14871" max="14872" width="4.28515625" style="6" customWidth="1"/>
    <col min="14873" max="14873" width="4.85546875" style="6" customWidth="1"/>
    <col min="14874" max="14874" width="6.140625" style="6" customWidth="1"/>
    <col min="14875" max="14876" width="0" style="6" hidden="1" customWidth="1"/>
    <col min="14877" max="14877" width="13.28515625" style="6" customWidth="1"/>
    <col min="14878" max="14878" width="2.140625" style="6" customWidth="1"/>
    <col min="14879" max="14879" width="3.7109375" style="6" customWidth="1"/>
    <col min="14880" max="14883" width="1.7109375" style="6" customWidth="1"/>
    <col min="14884" max="14884" width="21.28515625" style="6" customWidth="1"/>
    <col min="14885" max="14885" width="7.42578125" style="6" customWidth="1"/>
    <col min="14886" max="14886" width="2.42578125" style="6" customWidth="1"/>
    <col min="14887" max="14887" width="1.42578125" style="6" customWidth="1"/>
    <col min="14888" max="14888" width="1.7109375" style="6" customWidth="1"/>
    <col min="14889" max="14889" width="0.42578125" style="6" customWidth="1"/>
    <col min="14890" max="14893" width="1.28515625" style="6" customWidth="1"/>
    <col min="14894" max="14894" width="0.42578125" style="6" customWidth="1"/>
    <col min="14895" max="14895" width="0" style="6" hidden="1" customWidth="1"/>
    <col min="14896" max="14896" width="3.7109375" style="6" customWidth="1"/>
    <col min="14897" max="14898" width="0" style="6" hidden="1" customWidth="1"/>
    <col min="14899" max="14899" width="5" style="6" customWidth="1"/>
    <col min="14900" max="14900" width="8.85546875" style="6" customWidth="1"/>
    <col min="14901" max="14901" width="14.42578125" style="6" bestFit="1" customWidth="1"/>
    <col min="14902" max="14964" width="1.7109375" style="6" customWidth="1"/>
    <col min="14965" max="15104" width="1.7109375" style="6"/>
    <col min="15105" max="15105" width="3.28515625" style="6" customWidth="1"/>
    <col min="15106" max="15107" width="3" style="6" customWidth="1"/>
    <col min="15108" max="15113" width="2.42578125" style="6" customWidth="1"/>
    <col min="15114" max="15114" width="4.7109375" style="6" customWidth="1"/>
    <col min="15115" max="15115" width="3.85546875" style="6" customWidth="1"/>
    <col min="15116" max="15118" width="2.42578125" style="6" customWidth="1"/>
    <col min="15119" max="15119" width="5.140625" style="6" customWidth="1"/>
    <col min="15120" max="15120" width="6.7109375" style="6" customWidth="1"/>
    <col min="15121" max="15124" width="3.42578125" style="6" customWidth="1"/>
    <col min="15125" max="15125" width="2.7109375" style="6" customWidth="1"/>
    <col min="15126" max="15126" width="2.85546875" style="6" customWidth="1"/>
    <col min="15127" max="15128" width="4.28515625" style="6" customWidth="1"/>
    <col min="15129" max="15129" width="4.85546875" style="6" customWidth="1"/>
    <col min="15130" max="15130" width="6.140625" style="6" customWidth="1"/>
    <col min="15131" max="15132" width="0" style="6" hidden="1" customWidth="1"/>
    <col min="15133" max="15133" width="13.28515625" style="6" customWidth="1"/>
    <col min="15134" max="15134" width="2.140625" style="6" customWidth="1"/>
    <col min="15135" max="15135" width="3.7109375" style="6" customWidth="1"/>
    <col min="15136" max="15139" width="1.7109375" style="6" customWidth="1"/>
    <col min="15140" max="15140" width="21.28515625" style="6" customWidth="1"/>
    <col min="15141" max="15141" width="7.42578125" style="6" customWidth="1"/>
    <col min="15142" max="15142" width="2.42578125" style="6" customWidth="1"/>
    <col min="15143" max="15143" width="1.42578125" style="6" customWidth="1"/>
    <col min="15144" max="15144" width="1.7109375" style="6" customWidth="1"/>
    <col min="15145" max="15145" width="0.42578125" style="6" customWidth="1"/>
    <col min="15146" max="15149" width="1.28515625" style="6" customWidth="1"/>
    <col min="15150" max="15150" width="0.42578125" style="6" customWidth="1"/>
    <col min="15151" max="15151" width="0" style="6" hidden="1" customWidth="1"/>
    <col min="15152" max="15152" width="3.7109375" style="6" customWidth="1"/>
    <col min="15153" max="15154" width="0" style="6" hidden="1" customWidth="1"/>
    <col min="15155" max="15155" width="5" style="6" customWidth="1"/>
    <col min="15156" max="15156" width="8.85546875" style="6" customWidth="1"/>
    <col min="15157" max="15157" width="14.42578125" style="6" bestFit="1" customWidth="1"/>
    <col min="15158" max="15220" width="1.7109375" style="6" customWidth="1"/>
    <col min="15221" max="15360" width="1.7109375" style="6"/>
    <col min="15361" max="15361" width="3.28515625" style="6" customWidth="1"/>
    <col min="15362" max="15363" width="3" style="6" customWidth="1"/>
    <col min="15364" max="15369" width="2.42578125" style="6" customWidth="1"/>
    <col min="15370" max="15370" width="4.7109375" style="6" customWidth="1"/>
    <col min="15371" max="15371" width="3.85546875" style="6" customWidth="1"/>
    <col min="15372" max="15374" width="2.42578125" style="6" customWidth="1"/>
    <col min="15375" max="15375" width="5.140625" style="6" customWidth="1"/>
    <col min="15376" max="15376" width="6.7109375" style="6" customWidth="1"/>
    <col min="15377" max="15380" width="3.42578125" style="6" customWidth="1"/>
    <col min="15381" max="15381" width="2.7109375" style="6" customWidth="1"/>
    <col min="15382" max="15382" width="2.85546875" style="6" customWidth="1"/>
    <col min="15383" max="15384" width="4.28515625" style="6" customWidth="1"/>
    <col min="15385" max="15385" width="4.85546875" style="6" customWidth="1"/>
    <col min="15386" max="15386" width="6.140625" style="6" customWidth="1"/>
    <col min="15387" max="15388" width="0" style="6" hidden="1" customWidth="1"/>
    <col min="15389" max="15389" width="13.28515625" style="6" customWidth="1"/>
    <col min="15390" max="15390" width="2.140625" style="6" customWidth="1"/>
    <col min="15391" max="15391" width="3.7109375" style="6" customWidth="1"/>
    <col min="15392" max="15395" width="1.7109375" style="6" customWidth="1"/>
    <col min="15396" max="15396" width="21.28515625" style="6" customWidth="1"/>
    <col min="15397" max="15397" width="7.42578125" style="6" customWidth="1"/>
    <col min="15398" max="15398" width="2.42578125" style="6" customWidth="1"/>
    <col min="15399" max="15399" width="1.42578125" style="6" customWidth="1"/>
    <col min="15400" max="15400" width="1.7109375" style="6" customWidth="1"/>
    <col min="15401" max="15401" width="0.42578125" style="6" customWidth="1"/>
    <col min="15402" max="15405" width="1.28515625" style="6" customWidth="1"/>
    <col min="15406" max="15406" width="0.42578125" style="6" customWidth="1"/>
    <col min="15407" max="15407" width="0" style="6" hidden="1" customWidth="1"/>
    <col min="15408" max="15408" width="3.7109375" style="6" customWidth="1"/>
    <col min="15409" max="15410" width="0" style="6" hidden="1" customWidth="1"/>
    <col min="15411" max="15411" width="5" style="6" customWidth="1"/>
    <col min="15412" max="15412" width="8.85546875" style="6" customWidth="1"/>
    <col min="15413" max="15413" width="14.42578125" style="6" bestFit="1" customWidth="1"/>
    <col min="15414" max="15476" width="1.7109375" style="6" customWidth="1"/>
    <col min="15477" max="15616" width="1.7109375" style="6"/>
    <col min="15617" max="15617" width="3.28515625" style="6" customWidth="1"/>
    <col min="15618" max="15619" width="3" style="6" customWidth="1"/>
    <col min="15620" max="15625" width="2.42578125" style="6" customWidth="1"/>
    <col min="15626" max="15626" width="4.7109375" style="6" customWidth="1"/>
    <col min="15627" max="15627" width="3.85546875" style="6" customWidth="1"/>
    <col min="15628" max="15630" width="2.42578125" style="6" customWidth="1"/>
    <col min="15631" max="15631" width="5.140625" style="6" customWidth="1"/>
    <col min="15632" max="15632" width="6.7109375" style="6" customWidth="1"/>
    <col min="15633" max="15636" width="3.42578125" style="6" customWidth="1"/>
    <col min="15637" max="15637" width="2.7109375" style="6" customWidth="1"/>
    <col min="15638" max="15638" width="2.85546875" style="6" customWidth="1"/>
    <col min="15639" max="15640" width="4.28515625" style="6" customWidth="1"/>
    <col min="15641" max="15641" width="4.85546875" style="6" customWidth="1"/>
    <col min="15642" max="15642" width="6.140625" style="6" customWidth="1"/>
    <col min="15643" max="15644" width="0" style="6" hidden="1" customWidth="1"/>
    <col min="15645" max="15645" width="13.28515625" style="6" customWidth="1"/>
    <col min="15646" max="15646" width="2.140625" style="6" customWidth="1"/>
    <col min="15647" max="15647" width="3.7109375" style="6" customWidth="1"/>
    <col min="15648" max="15651" width="1.7109375" style="6" customWidth="1"/>
    <col min="15652" max="15652" width="21.28515625" style="6" customWidth="1"/>
    <col min="15653" max="15653" width="7.42578125" style="6" customWidth="1"/>
    <col min="15654" max="15654" width="2.42578125" style="6" customWidth="1"/>
    <col min="15655" max="15655" width="1.42578125" style="6" customWidth="1"/>
    <col min="15656" max="15656" width="1.7109375" style="6" customWidth="1"/>
    <col min="15657" max="15657" width="0.42578125" style="6" customWidth="1"/>
    <col min="15658" max="15661" width="1.28515625" style="6" customWidth="1"/>
    <col min="15662" max="15662" width="0.42578125" style="6" customWidth="1"/>
    <col min="15663" max="15663" width="0" style="6" hidden="1" customWidth="1"/>
    <col min="15664" max="15664" width="3.7109375" style="6" customWidth="1"/>
    <col min="15665" max="15666" width="0" style="6" hidden="1" customWidth="1"/>
    <col min="15667" max="15667" width="5" style="6" customWidth="1"/>
    <col min="15668" max="15668" width="8.85546875" style="6" customWidth="1"/>
    <col min="15669" max="15669" width="14.42578125" style="6" bestFit="1" customWidth="1"/>
    <col min="15670" max="15732" width="1.7109375" style="6" customWidth="1"/>
    <col min="15733" max="15872" width="1.7109375" style="6"/>
    <col min="15873" max="15873" width="3.28515625" style="6" customWidth="1"/>
    <col min="15874" max="15875" width="3" style="6" customWidth="1"/>
    <col min="15876" max="15881" width="2.42578125" style="6" customWidth="1"/>
    <col min="15882" max="15882" width="4.7109375" style="6" customWidth="1"/>
    <col min="15883" max="15883" width="3.85546875" style="6" customWidth="1"/>
    <col min="15884" max="15886" width="2.42578125" style="6" customWidth="1"/>
    <col min="15887" max="15887" width="5.140625" style="6" customWidth="1"/>
    <col min="15888" max="15888" width="6.7109375" style="6" customWidth="1"/>
    <col min="15889" max="15892" width="3.42578125" style="6" customWidth="1"/>
    <col min="15893" max="15893" width="2.7109375" style="6" customWidth="1"/>
    <col min="15894" max="15894" width="2.85546875" style="6" customWidth="1"/>
    <col min="15895" max="15896" width="4.28515625" style="6" customWidth="1"/>
    <col min="15897" max="15897" width="4.85546875" style="6" customWidth="1"/>
    <col min="15898" max="15898" width="6.140625" style="6" customWidth="1"/>
    <col min="15899" max="15900" width="0" style="6" hidden="1" customWidth="1"/>
    <col min="15901" max="15901" width="13.28515625" style="6" customWidth="1"/>
    <col min="15902" max="15902" width="2.140625" style="6" customWidth="1"/>
    <col min="15903" max="15903" width="3.7109375" style="6" customWidth="1"/>
    <col min="15904" max="15907" width="1.7109375" style="6" customWidth="1"/>
    <col min="15908" max="15908" width="21.28515625" style="6" customWidth="1"/>
    <col min="15909" max="15909" width="7.42578125" style="6" customWidth="1"/>
    <col min="15910" max="15910" width="2.42578125" style="6" customWidth="1"/>
    <col min="15911" max="15911" width="1.42578125" style="6" customWidth="1"/>
    <col min="15912" max="15912" width="1.7109375" style="6" customWidth="1"/>
    <col min="15913" max="15913" width="0.42578125" style="6" customWidth="1"/>
    <col min="15914" max="15917" width="1.28515625" style="6" customWidth="1"/>
    <col min="15918" max="15918" width="0.42578125" style="6" customWidth="1"/>
    <col min="15919" max="15919" width="0" style="6" hidden="1" customWidth="1"/>
    <col min="15920" max="15920" width="3.7109375" style="6" customWidth="1"/>
    <col min="15921" max="15922" width="0" style="6" hidden="1" customWidth="1"/>
    <col min="15923" max="15923" width="5" style="6" customWidth="1"/>
    <col min="15924" max="15924" width="8.85546875" style="6" customWidth="1"/>
    <col min="15925" max="15925" width="14.42578125" style="6" bestFit="1" customWidth="1"/>
    <col min="15926" max="15988" width="1.7109375" style="6" customWidth="1"/>
    <col min="15989" max="16128" width="1.7109375" style="6"/>
    <col min="16129" max="16129" width="3.28515625" style="6" customWidth="1"/>
    <col min="16130" max="16131" width="3" style="6" customWidth="1"/>
    <col min="16132" max="16137" width="2.42578125" style="6" customWidth="1"/>
    <col min="16138" max="16138" width="4.7109375" style="6" customWidth="1"/>
    <col min="16139" max="16139" width="3.85546875" style="6" customWidth="1"/>
    <col min="16140" max="16142" width="2.42578125" style="6" customWidth="1"/>
    <col min="16143" max="16143" width="5.140625" style="6" customWidth="1"/>
    <col min="16144" max="16144" width="6.7109375" style="6" customWidth="1"/>
    <col min="16145" max="16148" width="3.42578125" style="6" customWidth="1"/>
    <col min="16149" max="16149" width="2.7109375" style="6" customWidth="1"/>
    <col min="16150" max="16150" width="2.85546875" style="6" customWidth="1"/>
    <col min="16151" max="16152" width="4.28515625" style="6" customWidth="1"/>
    <col min="16153" max="16153" width="4.85546875" style="6" customWidth="1"/>
    <col min="16154" max="16154" width="6.140625" style="6" customWidth="1"/>
    <col min="16155" max="16156" width="0" style="6" hidden="1" customWidth="1"/>
    <col min="16157" max="16157" width="13.28515625" style="6" customWidth="1"/>
    <col min="16158" max="16158" width="2.140625" style="6" customWidth="1"/>
    <col min="16159" max="16159" width="3.7109375" style="6" customWidth="1"/>
    <col min="16160" max="16163" width="1.7109375" style="6" customWidth="1"/>
    <col min="16164" max="16164" width="21.28515625" style="6" customWidth="1"/>
    <col min="16165" max="16165" width="7.42578125" style="6" customWidth="1"/>
    <col min="16166" max="16166" width="2.42578125" style="6" customWidth="1"/>
    <col min="16167" max="16167" width="1.42578125" style="6" customWidth="1"/>
    <col min="16168" max="16168" width="1.7109375" style="6" customWidth="1"/>
    <col min="16169" max="16169" width="0.42578125" style="6" customWidth="1"/>
    <col min="16170" max="16173" width="1.28515625" style="6" customWidth="1"/>
    <col min="16174" max="16174" width="0.42578125" style="6" customWidth="1"/>
    <col min="16175" max="16175" width="0" style="6" hidden="1" customWidth="1"/>
    <col min="16176" max="16176" width="3.7109375" style="6" customWidth="1"/>
    <col min="16177" max="16178" width="0" style="6" hidden="1" customWidth="1"/>
    <col min="16179" max="16179" width="5" style="6" customWidth="1"/>
    <col min="16180" max="16180" width="8.85546875" style="6" customWidth="1"/>
    <col min="16181" max="16181" width="14.42578125" style="6" bestFit="1" customWidth="1"/>
    <col min="16182" max="16244" width="1.7109375" style="6" customWidth="1"/>
    <col min="16245" max="16384" width="1.7109375" style="6"/>
  </cols>
  <sheetData>
    <row r="1" spans="3:204" ht="15.75" hidden="1" customHeight="1" x14ac:dyDescent="0.25">
      <c r="C1" s="1"/>
      <c r="D1" s="2"/>
      <c r="E1" s="2"/>
      <c r="F1" s="2"/>
      <c r="G1" s="2"/>
      <c r="H1" s="2"/>
      <c r="I1" s="2"/>
      <c r="J1" s="2"/>
      <c r="K1" s="2"/>
      <c r="L1" s="2"/>
      <c r="M1" s="2"/>
      <c r="N1" s="2"/>
      <c r="O1" s="2"/>
      <c r="P1" s="2"/>
      <c r="Q1" s="2"/>
      <c r="R1" s="2"/>
      <c r="S1" s="2"/>
      <c r="T1" s="2"/>
      <c r="U1" s="2"/>
      <c r="V1" s="2"/>
      <c r="W1" s="2"/>
      <c r="X1" s="2"/>
      <c r="Y1" s="2"/>
      <c r="Z1" s="3"/>
      <c r="AA1" s="3"/>
      <c r="AB1" s="4"/>
      <c r="AC1" s="4"/>
      <c r="AD1" s="4"/>
      <c r="AE1" s="4"/>
      <c r="AF1" s="4"/>
      <c r="AG1" s="2"/>
      <c r="AH1" s="2"/>
      <c r="AI1" s="2"/>
      <c r="AJ1" s="2"/>
      <c r="AK1" s="2"/>
      <c r="AL1" s="2"/>
      <c r="AM1" s="2"/>
      <c r="AN1" s="2"/>
      <c r="AO1" s="2"/>
      <c r="AP1" s="2"/>
      <c r="AQ1" s="2"/>
      <c r="AR1" s="2"/>
      <c r="AS1" s="2"/>
      <c r="AT1" s="2"/>
      <c r="AU1" s="2"/>
      <c r="AV1" s="2"/>
      <c r="AW1" s="2"/>
      <c r="AX1" s="2"/>
      <c r="AY1" s="2"/>
      <c r="AZ1" s="2"/>
      <c r="BA1" s="2"/>
      <c r="BB1" s="4"/>
      <c r="BC1" s="2"/>
      <c r="BD1" s="2"/>
      <c r="BE1" s="2"/>
      <c r="BF1" s="2"/>
      <c r="BG1" s="2"/>
      <c r="BH1" s="2"/>
      <c r="BI1" s="2"/>
      <c r="BJ1" s="2"/>
      <c r="BK1" s="2"/>
      <c r="BL1" s="2"/>
      <c r="BM1" s="2"/>
      <c r="BN1" s="2"/>
      <c r="BO1" s="2"/>
      <c r="BP1" s="2"/>
      <c r="BQ1" s="2"/>
      <c r="BR1" s="2"/>
      <c r="BS1" s="2"/>
      <c r="BT1" s="2"/>
      <c r="BU1" s="2"/>
      <c r="BV1" s="2"/>
      <c r="BW1" s="2"/>
    </row>
    <row r="2" spans="3:204" ht="18" customHeight="1" thickBot="1" x14ac:dyDescent="0.3">
      <c r="AW2" s="351"/>
      <c r="AX2" s="351"/>
      <c r="AY2" s="351"/>
      <c r="AZ2" s="351"/>
      <c r="BA2" s="351"/>
      <c r="BS2" s="351"/>
      <c r="BT2" s="351"/>
      <c r="BU2" s="351"/>
      <c r="BV2" s="351"/>
      <c r="BW2" s="351"/>
    </row>
    <row r="3" spans="3:204" ht="6.75" customHeight="1" x14ac:dyDescent="0.25">
      <c r="C3" s="78"/>
      <c r="D3" s="79"/>
      <c r="E3" s="79"/>
      <c r="F3" s="79"/>
      <c r="G3" s="79"/>
      <c r="H3" s="79"/>
      <c r="I3" s="79"/>
      <c r="J3" s="79"/>
      <c r="K3" s="79"/>
      <c r="L3" s="79"/>
      <c r="M3" s="79"/>
      <c r="N3" s="79"/>
      <c r="O3" s="357" t="s">
        <v>0</v>
      </c>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68"/>
      <c r="BE3" s="68"/>
      <c r="BF3" s="68"/>
      <c r="BG3" s="503"/>
      <c r="BH3" s="504"/>
      <c r="BI3" s="505"/>
      <c r="BJ3" s="512">
        <v>350</v>
      </c>
      <c r="BK3" s="513"/>
      <c r="BL3" s="513"/>
      <c r="BM3" s="513"/>
      <c r="BN3" s="513"/>
      <c r="BO3" s="513"/>
      <c r="BP3" s="513"/>
      <c r="BQ3" s="513"/>
      <c r="BR3" s="513"/>
      <c r="BS3" s="513"/>
      <c r="BT3" s="513"/>
      <c r="BU3" s="513"/>
      <c r="BV3" s="513"/>
      <c r="BW3" s="514"/>
    </row>
    <row r="4" spans="3:204" ht="10.5" customHeight="1" x14ac:dyDescent="0.25">
      <c r="C4" s="80"/>
      <c r="D4" s="352"/>
      <c r="E4" s="352"/>
      <c r="F4" s="352"/>
      <c r="G4" s="352"/>
      <c r="H4" s="352"/>
      <c r="I4" s="352"/>
      <c r="J4" s="352"/>
      <c r="K4" s="352"/>
      <c r="L4" s="352"/>
      <c r="M4" s="10"/>
      <c r="N4" s="10"/>
      <c r="O4" s="359"/>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G4" s="506"/>
      <c r="BH4" s="507"/>
      <c r="BI4" s="508"/>
      <c r="BJ4" s="515"/>
      <c r="BK4" s="516"/>
      <c r="BL4" s="516"/>
      <c r="BM4" s="516"/>
      <c r="BN4" s="516"/>
      <c r="BO4" s="516"/>
      <c r="BP4" s="516"/>
      <c r="BQ4" s="516"/>
      <c r="BR4" s="516"/>
      <c r="BS4" s="516"/>
      <c r="BT4" s="516"/>
      <c r="BU4" s="516"/>
      <c r="BV4" s="516"/>
      <c r="BW4" s="517"/>
    </row>
    <row r="5" spans="3:204" ht="39" customHeight="1" x14ac:dyDescent="0.25">
      <c r="C5" s="80"/>
      <c r="D5" s="10"/>
      <c r="E5" s="10"/>
      <c r="F5" s="10"/>
      <c r="G5" s="10"/>
      <c r="H5" s="10"/>
      <c r="I5" s="10"/>
      <c r="J5" s="10"/>
      <c r="K5" s="10"/>
      <c r="L5" s="10"/>
      <c r="M5" s="10"/>
      <c r="N5" s="10"/>
      <c r="O5" s="359"/>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G5" s="506"/>
      <c r="BH5" s="507"/>
      <c r="BI5" s="508"/>
      <c r="BJ5" s="515"/>
      <c r="BK5" s="516"/>
      <c r="BL5" s="516"/>
      <c r="BM5" s="516"/>
      <c r="BN5" s="516"/>
      <c r="BO5" s="516"/>
      <c r="BP5" s="516"/>
      <c r="BQ5" s="516"/>
      <c r="BR5" s="516"/>
      <c r="BS5" s="516"/>
      <c r="BT5" s="516"/>
      <c r="BU5" s="516"/>
      <c r="BV5" s="516"/>
      <c r="BW5" s="517"/>
    </row>
    <row r="6" spans="3:204" s="11" customFormat="1" ht="12.75" customHeight="1" thickBot="1" x14ac:dyDescent="0.3">
      <c r="C6" s="81"/>
      <c r="M6" s="12"/>
      <c r="N6" s="12"/>
      <c r="O6" s="359"/>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6"/>
      <c r="BE6" s="6"/>
      <c r="BF6" s="6"/>
      <c r="BG6" s="509"/>
      <c r="BH6" s="510"/>
      <c r="BI6" s="511"/>
      <c r="BJ6" s="518"/>
      <c r="BK6" s="516"/>
      <c r="BL6" s="516"/>
      <c r="BM6" s="516"/>
      <c r="BN6" s="516"/>
      <c r="BO6" s="516"/>
      <c r="BP6" s="516"/>
      <c r="BQ6" s="516"/>
      <c r="BR6" s="516"/>
      <c r="BS6" s="516"/>
      <c r="BT6" s="516"/>
      <c r="BU6" s="516"/>
      <c r="BV6" s="516"/>
      <c r="BW6" s="517"/>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row>
    <row r="7" spans="3:204" ht="12" hidden="1" customHeight="1" x14ac:dyDescent="0.25">
      <c r="C7" s="82"/>
      <c r="D7" s="83"/>
      <c r="E7" s="83"/>
      <c r="F7" s="83"/>
      <c r="G7" s="83"/>
      <c r="H7" s="83"/>
      <c r="I7" s="83"/>
      <c r="J7" s="83"/>
      <c r="K7" s="83"/>
      <c r="L7" s="83"/>
      <c r="M7" s="84"/>
      <c r="N7" s="85"/>
      <c r="O7" s="361"/>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86"/>
      <c r="BE7" s="86"/>
      <c r="BF7" s="87"/>
      <c r="BG7" s="88"/>
      <c r="BH7" s="88"/>
      <c r="BI7" s="88"/>
      <c r="BJ7" s="519"/>
      <c r="BK7" s="520"/>
      <c r="BL7" s="520"/>
      <c r="BM7" s="520"/>
      <c r="BN7" s="520"/>
      <c r="BO7" s="520"/>
      <c r="BP7" s="520"/>
      <c r="BQ7" s="520"/>
      <c r="BR7" s="520"/>
      <c r="BS7" s="520"/>
      <c r="BT7" s="520"/>
      <c r="BU7" s="520"/>
      <c r="BV7" s="520"/>
      <c r="BW7" s="521"/>
    </row>
    <row r="8" spans="3:204" ht="22.7" customHeight="1" thickBot="1" x14ac:dyDescent="0.3">
      <c r="C8" s="353" t="s">
        <v>1</v>
      </c>
      <c r="D8" s="354"/>
      <c r="E8" s="354"/>
      <c r="F8" s="354"/>
      <c r="G8" s="355">
        <v>2</v>
      </c>
      <c r="H8" s="355"/>
      <c r="I8" s="355">
        <v>0</v>
      </c>
      <c r="J8" s="355"/>
      <c r="K8" s="269">
        <v>2</v>
      </c>
      <c r="L8" s="269">
        <v>5</v>
      </c>
      <c r="M8" s="270"/>
      <c r="N8" s="271"/>
      <c r="O8" s="272"/>
      <c r="P8" s="272"/>
      <c r="Q8" s="272"/>
      <c r="R8" s="272"/>
      <c r="S8" s="272"/>
      <c r="T8" s="272"/>
      <c r="U8" s="272"/>
      <c r="V8" s="356"/>
      <c r="W8" s="356"/>
      <c r="X8" s="356"/>
      <c r="Y8" s="273">
        <v>0</v>
      </c>
      <c r="Z8" s="273">
        <v>1</v>
      </c>
      <c r="AA8" s="272"/>
      <c r="AB8" s="90"/>
      <c r="AC8" s="90"/>
      <c r="AD8" s="91"/>
      <c r="AE8" s="92"/>
      <c r="AF8" s="90"/>
      <c r="AG8" s="90"/>
      <c r="AH8" s="90"/>
      <c r="AI8" s="90"/>
      <c r="AJ8" s="89"/>
      <c r="AK8" s="89"/>
      <c r="AL8" s="89"/>
      <c r="AM8" s="89"/>
      <c r="AN8" s="89"/>
      <c r="AO8" s="89"/>
      <c r="AP8" s="89"/>
      <c r="AQ8" s="89"/>
      <c r="AR8" s="89"/>
      <c r="AS8" s="89"/>
      <c r="AT8" s="89"/>
      <c r="AU8" s="89"/>
      <c r="AV8" s="89"/>
      <c r="AW8" s="89"/>
      <c r="AX8" s="89"/>
      <c r="AY8" s="89"/>
      <c r="AZ8" s="89"/>
      <c r="BA8" s="93"/>
      <c r="BB8" s="94"/>
      <c r="BC8" s="90"/>
      <c r="BD8" s="90"/>
      <c r="BE8" s="90"/>
      <c r="BF8" s="89"/>
      <c r="BG8" s="89"/>
      <c r="BH8" s="89"/>
      <c r="BI8" s="89"/>
      <c r="BJ8" s="89"/>
      <c r="BK8" s="89"/>
      <c r="BL8" s="89"/>
      <c r="BM8" s="89"/>
      <c r="BN8" s="89"/>
      <c r="BO8" s="89"/>
      <c r="BP8" s="89"/>
      <c r="BQ8" s="89"/>
      <c r="BR8" s="89"/>
      <c r="BS8" s="89"/>
      <c r="BT8" s="89"/>
      <c r="BU8" s="89"/>
      <c r="BV8" s="89"/>
      <c r="BW8" s="93"/>
    </row>
    <row r="9" spans="3:204" ht="19.7" customHeight="1" x14ac:dyDescent="0.25">
      <c r="C9" s="80"/>
      <c r="D9" s="14"/>
      <c r="E9" s="14"/>
      <c r="F9" s="14"/>
      <c r="G9" s="14"/>
      <c r="H9" s="14"/>
      <c r="I9" s="14"/>
      <c r="J9" s="14"/>
      <c r="K9" s="14"/>
      <c r="L9" s="10"/>
      <c r="M9" s="10"/>
      <c r="N9" s="10"/>
      <c r="O9" s="30"/>
      <c r="P9" s="30"/>
      <c r="Q9" s="30"/>
      <c r="R9" s="30"/>
      <c r="S9" s="30"/>
      <c r="T9" s="30"/>
      <c r="U9" s="30"/>
      <c r="V9" s="30"/>
      <c r="W9" s="30"/>
      <c r="X9" s="30"/>
      <c r="Y9" s="30"/>
      <c r="Z9" s="30"/>
      <c r="AA9" s="30"/>
      <c r="AB9" s="30"/>
      <c r="AC9" s="30"/>
      <c r="AD9" s="15"/>
      <c r="AE9" s="16"/>
      <c r="AF9" s="96" t="s">
        <v>2</v>
      </c>
      <c r="AG9" s="96"/>
      <c r="AH9" s="96"/>
      <c r="AI9" s="30"/>
      <c r="AJ9" s="10"/>
      <c r="AK9" s="10"/>
      <c r="AL9" s="10"/>
      <c r="AM9" s="10"/>
      <c r="AN9" s="10"/>
      <c r="AO9" s="10"/>
      <c r="AP9" s="10"/>
      <c r="AQ9" s="10"/>
      <c r="AR9" s="10"/>
      <c r="AS9" s="10"/>
      <c r="AT9" s="10"/>
      <c r="AU9" s="10"/>
      <c r="AV9" s="10"/>
      <c r="AW9" s="10"/>
      <c r="AX9" s="10"/>
      <c r="AY9" s="10"/>
      <c r="AZ9" s="10"/>
      <c r="BA9" s="13"/>
      <c r="BB9" s="95"/>
      <c r="BC9" s="96"/>
      <c r="BD9" s="96"/>
      <c r="BE9" s="30"/>
      <c r="BF9" s="10"/>
      <c r="BG9" s="10"/>
      <c r="BH9" s="10"/>
      <c r="BI9" s="10"/>
      <c r="BJ9" s="10"/>
      <c r="BK9" s="10"/>
      <c r="BL9" s="10"/>
      <c r="BM9" s="10"/>
      <c r="BN9" s="10"/>
      <c r="BO9" s="10"/>
      <c r="BP9" s="10"/>
      <c r="BQ9" s="10"/>
      <c r="BR9" s="10"/>
      <c r="BS9" s="10"/>
      <c r="BT9" s="10"/>
      <c r="BU9" s="10"/>
      <c r="BV9" s="10"/>
      <c r="BW9" s="13"/>
    </row>
    <row r="10" spans="3:204" ht="20.25" customHeight="1" x14ac:dyDescent="0.25">
      <c r="C10" s="80"/>
      <c r="D10" s="14"/>
      <c r="E10" s="346" t="s">
        <v>3</v>
      </c>
      <c r="F10" s="346"/>
      <c r="G10" s="346"/>
      <c r="H10" s="346"/>
      <c r="I10" s="346"/>
      <c r="J10" s="346"/>
      <c r="K10" s="346"/>
      <c r="L10" s="346"/>
      <c r="M10" s="346"/>
      <c r="N10" s="346"/>
      <c r="O10" s="346"/>
      <c r="P10" s="346"/>
      <c r="Q10" s="346"/>
      <c r="R10" s="346"/>
      <c r="S10" s="346"/>
      <c r="T10" s="346"/>
      <c r="U10" s="346"/>
      <c r="V10" s="346"/>
      <c r="W10" s="346"/>
      <c r="X10" s="346"/>
      <c r="Y10" s="346"/>
      <c r="Z10" s="346"/>
      <c r="AA10" s="346"/>
      <c r="AB10" s="30"/>
      <c r="AC10" s="30"/>
      <c r="AD10" s="15"/>
      <c r="AE10" s="16"/>
      <c r="AF10" s="30"/>
      <c r="AG10" s="30"/>
      <c r="AH10" s="30"/>
      <c r="AI10" s="30"/>
      <c r="AJ10" s="30"/>
      <c r="AK10" s="30"/>
      <c r="AL10" s="10"/>
      <c r="AM10" s="10"/>
      <c r="AN10" s="10"/>
      <c r="AO10" s="10"/>
      <c r="AP10" s="10"/>
      <c r="AQ10" s="10"/>
      <c r="AR10" s="10"/>
      <c r="AS10" s="10"/>
      <c r="AT10" s="10"/>
      <c r="AU10" s="10"/>
      <c r="AV10" s="10"/>
      <c r="AW10" s="10"/>
      <c r="AX10" s="10"/>
      <c r="AY10" s="10"/>
      <c r="AZ10" s="10"/>
      <c r="BA10" s="13"/>
      <c r="BB10" s="97"/>
      <c r="BC10" s="30"/>
      <c r="BD10" s="30"/>
      <c r="BE10" s="30"/>
      <c r="BF10" s="30"/>
      <c r="BG10" s="30"/>
      <c r="BH10" s="10"/>
      <c r="BI10" s="10"/>
      <c r="BJ10" s="10"/>
      <c r="BK10" s="10"/>
      <c r="BL10" s="10"/>
      <c r="BM10" s="10"/>
      <c r="BN10" s="10"/>
      <c r="BO10" s="10"/>
      <c r="BP10" s="10"/>
      <c r="BQ10" s="10"/>
      <c r="BR10" s="10"/>
      <c r="BS10" s="10"/>
      <c r="BT10" s="10"/>
      <c r="BU10" s="10"/>
      <c r="BV10" s="10"/>
      <c r="BW10" s="13"/>
    </row>
    <row r="11" spans="3:204" ht="24" customHeight="1" x14ac:dyDescent="0.25">
      <c r="C11" s="80"/>
      <c r="D11" s="14"/>
      <c r="E11" s="346" t="s">
        <v>4</v>
      </c>
      <c r="F11" s="346"/>
      <c r="G11" s="346"/>
      <c r="H11" s="346"/>
      <c r="I11" s="346"/>
      <c r="J11" s="346"/>
      <c r="K11" s="346"/>
      <c r="L11" s="346"/>
      <c r="M11" s="346"/>
      <c r="N11" s="346"/>
      <c r="O11" s="346"/>
      <c r="P11" s="346"/>
      <c r="Q11" s="346"/>
      <c r="R11" s="346"/>
      <c r="S11" s="346"/>
      <c r="T11" s="346"/>
      <c r="U11" s="346"/>
      <c r="V11" s="346"/>
      <c r="W11" s="346"/>
      <c r="X11" s="346"/>
      <c r="Y11" s="346"/>
      <c r="Z11" s="346"/>
      <c r="AA11" s="346"/>
      <c r="AB11" s="100"/>
      <c r="AC11" s="100"/>
      <c r="AD11" s="17"/>
      <c r="AE11" s="16"/>
      <c r="AF11" s="30"/>
      <c r="AG11" s="10"/>
      <c r="AH11" s="10"/>
      <c r="AI11" s="30"/>
      <c r="AJ11" s="10"/>
      <c r="AK11" s="10"/>
      <c r="AL11" s="10"/>
      <c r="AM11" s="10"/>
      <c r="AN11" s="10"/>
      <c r="AO11" s="10"/>
      <c r="AP11" s="10"/>
      <c r="AQ11" s="10"/>
      <c r="AR11" s="10"/>
      <c r="AS11" s="10"/>
      <c r="AT11" s="10"/>
      <c r="AU11" s="10"/>
      <c r="AV11" s="10"/>
      <c r="AW11" s="10"/>
      <c r="AX11" s="10"/>
      <c r="AY11" s="10"/>
      <c r="AZ11" s="10"/>
      <c r="BA11" s="13"/>
      <c r="BB11" s="97"/>
      <c r="BC11" s="10"/>
      <c r="BD11" s="10"/>
      <c r="BE11" s="30"/>
      <c r="BF11" s="10"/>
      <c r="BG11" s="10"/>
      <c r="BH11" s="10"/>
      <c r="BI11" s="10"/>
      <c r="BJ11" s="10"/>
      <c r="BK11" s="10"/>
      <c r="BL11" s="10"/>
      <c r="BM11" s="10"/>
      <c r="BN11" s="10"/>
      <c r="BO11" s="10"/>
      <c r="BP11" s="10"/>
      <c r="BQ11" s="10"/>
      <c r="BR11" s="10"/>
      <c r="BS11" s="10"/>
      <c r="BT11" s="10"/>
      <c r="BU11" s="10"/>
      <c r="BV11" s="10"/>
      <c r="BW11" s="13"/>
    </row>
    <row r="12" spans="3:204" ht="2.25" customHeight="1" x14ac:dyDescent="0.25">
      <c r="C12" s="80"/>
      <c r="D12" s="14"/>
      <c r="E12" s="14"/>
      <c r="F12" s="14"/>
      <c r="G12" s="14"/>
      <c r="H12" s="14"/>
      <c r="I12" s="14"/>
      <c r="J12" s="14"/>
      <c r="K12" s="14"/>
      <c r="L12" s="10"/>
      <c r="M12" s="10"/>
      <c r="N12" s="10"/>
      <c r="O12" s="30"/>
      <c r="P12" s="30"/>
      <c r="Q12" s="30"/>
      <c r="R12" s="30"/>
      <c r="S12" s="30"/>
      <c r="T12" s="30"/>
      <c r="U12" s="30"/>
      <c r="V12" s="30"/>
      <c r="W12" s="30"/>
      <c r="X12" s="30"/>
      <c r="Y12" s="30"/>
      <c r="Z12" s="30"/>
      <c r="AA12" s="30"/>
      <c r="AB12" s="30"/>
      <c r="AC12" s="30"/>
      <c r="AD12" s="15"/>
      <c r="AE12" s="16"/>
      <c r="AF12" s="30"/>
      <c r="AG12" s="10"/>
      <c r="AH12" s="10"/>
      <c r="AI12" s="30"/>
      <c r="AJ12" s="10"/>
      <c r="AK12" s="10"/>
      <c r="AL12" s="10"/>
      <c r="AM12" s="10"/>
      <c r="AN12" s="10"/>
      <c r="AO12" s="10"/>
      <c r="AP12" s="10"/>
      <c r="AQ12" s="10"/>
      <c r="AR12" s="10"/>
      <c r="AS12" s="10"/>
      <c r="AT12" s="10"/>
      <c r="AU12" s="10"/>
      <c r="AV12" s="10"/>
      <c r="AW12" s="10"/>
      <c r="AX12" s="10"/>
      <c r="AY12" s="10"/>
      <c r="AZ12" s="10"/>
      <c r="BA12" s="13"/>
      <c r="BB12" s="97"/>
      <c r="BC12" s="10"/>
      <c r="BD12" s="10"/>
      <c r="BE12" s="30"/>
      <c r="BF12" s="10"/>
      <c r="BG12" s="10"/>
      <c r="BH12" s="10"/>
      <c r="BI12" s="10"/>
      <c r="BJ12" s="10"/>
      <c r="BK12" s="10"/>
      <c r="BL12" s="10"/>
      <c r="BM12" s="10"/>
      <c r="BN12" s="10"/>
      <c r="BO12" s="10"/>
      <c r="BP12" s="10"/>
      <c r="BQ12" s="10"/>
      <c r="BR12" s="10"/>
      <c r="BS12" s="10"/>
      <c r="BT12" s="10"/>
      <c r="BU12" s="10"/>
      <c r="BV12" s="10"/>
      <c r="BW12" s="13"/>
    </row>
    <row r="13" spans="3:204" ht="24" customHeight="1" thickBot="1" x14ac:dyDescent="0.3">
      <c r="C13" s="82"/>
      <c r="D13" s="83"/>
      <c r="E13" s="83"/>
      <c r="F13" s="99"/>
      <c r="G13" s="99"/>
      <c r="H13" s="99"/>
      <c r="I13" s="99"/>
      <c r="J13" s="99">
        <v>1</v>
      </c>
      <c r="K13" s="99"/>
      <c r="L13" s="347" t="s">
        <v>5</v>
      </c>
      <c r="M13" s="347"/>
      <c r="N13" s="347"/>
      <c r="O13" s="347"/>
      <c r="P13" s="347"/>
      <c r="Q13" s="347"/>
      <c r="R13" s="347"/>
      <c r="S13" s="347"/>
      <c r="T13" s="347"/>
      <c r="U13" s="347"/>
      <c r="V13" s="347"/>
      <c r="W13" s="347"/>
      <c r="X13" s="347"/>
      <c r="Y13" s="347"/>
      <c r="Z13" s="347"/>
      <c r="AA13" s="347"/>
      <c r="AB13" s="99"/>
      <c r="AC13" s="99"/>
      <c r="AD13" s="101"/>
      <c r="AE13" s="102"/>
      <c r="AF13" s="99">
        <v>5</v>
      </c>
      <c r="AG13" s="99"/>
      <c r="AH13" s="99">
        <v>6</v>
      </c>
      <c r="AI13" s="83"/>
      <c r="AJ13" s="83"/>
      <c r="AK13" s="83"/>
      <c r="AL13" s="83"/>
      <c r="AM13" s="83"/>
      <c r="AN13" s="83"/>
      <c r="AO13" s="83"/>
      <c r="AP13" s="83"/>
      <c r="AQ13" s="83"/>
      <c r="AR13" s="83"/>
      <c r="AS13" s="83"/>
      <c r="AT13" s="83"/>
      <c r="AU13" s="83"/>
      <c r="AV13" s="83"/>
      <c r="AW13" s="83"/>
      <c r="AX13" s="83"/>
      <c r="AY13" s="83"/>
      <c r="AZ13" s="83"/>
      <c r="BA13" s="84"/>
      <c r="BB13" s="98"/>
      <c r="BC13" s="99"/>
      <c r="BD13" s="99"/>
      <c r="BE13" s="83"/>
      <c r="BF13" s="83"/>
      <c r="BG13" s="83"/>
      <c r="BH13" s="83"/>
      <c r="BI13" s="83"/>
      <c r="BJ13" s="83"/>
      <c r="BK13" s="83"/>
      <c r="BL13" s="83"/>
      <c r="BM13" s="83"/>
      <c r="BN13" s="83"/>
      <c r="BO13" s="83"/>
      <c r="BP13" s="83"/>
      <c r="BQ13" s="83"/>
      <c r="BR13" s="83"/>
      <c r="BS13" s="83"/>
      <c r="BT13" s="83"/>
      <c r="BU13" s="83"/>
      <c r="BV13" s="83"/>
      <c r="BW13" s="84"/>
    </row>
    <row r="14" spans="3:204" ht="21" customHeight="1" x14ac:dyDescent="0.2">
      <c r="C14" s="348" t="s">
        <v>6</v>
      </c>
      <c r="D14" s="349"/>
      <c r="E14" s="121" t="s">
        <v>7</v>
      </c>
      <c r="F14" s="122"/>
      <c r="G14" s="122"/>
      <c r="H14" s="122"/>
      <c r="I14" s="122"/>
      <c r="J14" s="122"/>
      <c r="K14" s="122"/>
      <c r="L14" s="122"/>
      <c r="M14" s="122"/>
      <c r="N14" s="123"/>
      <c r="O14" s="123"/>
      <c r="P14" s="124"/>
      <c r="Q14" s="125" t="s">
        <v>8</v>
      </c>
      <c r="R14" s="108" t="s">
        <v>9</v>
      </c>
      <c r="S14" s="108"/>
      <c r="T14" s="108"/>
      <c r="U14" s="108"/>
      <c r="V14" s="108"/>
      <c r="W14" s="108"/>
      <c r="X14" s="108"/>
      <c r="Y14" s="108" t="s">
        <v>10</v>
      </c>
      <c r="Z14" s="126"/>
      <c r="AA14" s="126"/>
      <c r="AB14" s="127"/>
      <c r="AC14" s="127"/>
      <c r="AD14" s="127"/>
      <c r="AE14" s="127"/>
      <c r="AF14" s="127"/>
      <c r="AG14" s="108"/>
      <c r="AH14" s="108"/>
      <c r="AI14" s="108" t="s">
        <v>11</v>
      </c>
      <c r="AJ14" s="109"/>
      <c r="AK14" s="108"/>
      <c r="AL14" s="108" t="s">
        <v>12</v>
      </c>
      <c r="AM14" s="108"/>
      <c r="AN14" s="108"/>
      <c r="AO14" s="108"/>
      <c r="AP14" s="108"/>
      <c r="AQ14" s="108"/>
      <c r="AR14" s="108"/>
      <c r="AS14" s="108"/>
      <c r="AT14" s="108"/>
      <c r="AU14" s="109"/>
      <c r="AV14" s="108"/>
      <c r="AW14" s="108"/>
      <c r="AX14" s="108"/>
      <c r="AY14" s="108"/>
      <c r="AZ14" s="108"/>
      <c r="BA14" s="128"/>
      <c r="BB14" s="107"/>
      <c r="BC14" s="108"/>
      <c r="BD14" s="108"/>
      <c r="BE14" s="108"/>
      <c r="BF14" s="109"/>
      <c r="BG14" s="108"/>
      <c r="BH14" s="108"/>
      <c r="BI14" s="108"/>
      <c r="BJ14" s="108"/>
      <c r="BK14" s="108"/>
      <c r="BL14" s="108"/>
      <c r="BM14" s="108"/>
      <c r="BN14" s="108"/>
      <c r="BO14" s="108"/>
      <c r="BP14" s="108"/>
      <c r="BQ14" s="109"/>
      <c r="BR14" s="108"/>
      <c r="BS14" s="108"/>
      <c r="BT14" s="108"/>
      <c r="BU14" s="108"/>
      <c r="BV14" s="108"/>
      <c r="BW14" s="110"/>
    </row>
    <row r="15" spans="3:204" ht="24" customHeight="1" x14ac:dyDescent="0.25">
      <c r="C15" s="348"/>
      <c r="D15" s="349"/>
      <c r="E15" s="129"/>
      <c r="F15" s="18"/>
      <c r="G15" s="18"/>
      <c r="H15" s="18"/>
      <c r="I15" s="18"/>
      <c r="J15" s="19"/>
      <c r="K15" s="19"/>
      <c r="L15" s="19"/>
      <c r="M15" s="19"/>
      <c r="N15" s="19"/>
      <c r="O15" s="19"/>
      <c r="P15" s="18"/>
      <c r="Q15" s="18"/>
      <c r="R15" s="350"/>
      <c r="S15" s="350"/>
      <c r="T15" s="350"/>
      <c r="U15" s="350"/>
      <c r="V15" s="350"/>
      <c r="W15" s="350"/>
      <c r="X15" s="350"/>
      <c r="Y15" s="350"/>
      <c r="Z15" s="350"/>
      <c r="AA15" s="350"/>
      <c r="AB15" s="350"/>
      <c r="AC15" s="350"/>
      <c r="AD15" s="350"/>
      <c r="AE15" s="350"/>
      <c r="AF15" s="350"/>
      <c r="AG15" s="350"/>
      <c r="AH15" s="350"/>
      <c r="AI15" s="350"/>
      <c r="AJ15" s="350"/>
      <c r="AK15" s="350"/>
      <c r="AL15" s="381"/>
      <c r="AM15" s="382"/>
      <c r="AN15" s="382"/>
      <c r="AO15" s="382"/>
      <c r="AP15" s="382"/>
      <c r="AQ15" s="382"/>
      <c r="AR15" s="382"/>
      <c r="AS15" s="382"/>
      <c r="AT15" s="382"/>
      <c r="AU15" s="382"/>
      <c r="AV15" s="382"/>
      <c r="AW15" s="382"/>
      <c r="AX15" s="382"/>
      <c r="AY15" s="382"/>
      <c r="AZ15" s="382"/>
      <c r="BA15" s="383"/>
      <c r="BB15" s="111"/>
      <c r="BE15" s="350"/>
      <c r="BF15" s="350"/>
      <c r="BG15" s="350"/>
      <c r="BH15" s="381"/>
      <c r="BI15" s="382"/>
      <c r="BJ15" s="382"/>
      <c r="BK15" s="382"/>
      <c r="BL15" s="382"/>
      <c r="BM15" s="382"/>
      <c r="BN15" s="382"/>
      <c r="BO15" s="382"/>
      <c r="BP15" s="382"/>
      <c r="BQ15" s="382"/>
      <c r="BR15" s="382"/>
      <c r="BS15" s="382"/>
      <c r="BT15" s="382"/>
      <c r="BU15" s="382"/>
      <c r="BV15" s="382"/>
      <c r="BW15" s="383"/>
    </row>
    <row r="16" spans="3:204" ht="25.5" customHeight="1" x14ac:dyDescent="0.25">
      <c r="C16" s="348"/>
      <c r="D16" s="349"/>
      <c r="E16" s="130" t="s">
        <v>13</v>
      </c>
      <c r="F16" s="114"/>
      <c r="G16" s="114"/>
      <c r="H16" s="114"/>
      <c r="I16" s="114"/>
      <c r="J16" s="113"/>
      <c r="K16" s="113"/>
      <c r="L16" s="113"/>
      <c r="M16" s="113"/>
      <c r="N16" s="113"/>
      <c r="O16" s="113"/>
      <c r="P16" s="114"/>
      <c r="Q16" s="114"/>
      <c r="R16" s="113"/>
      <c r="S16" s="113"/>
      <c r="T16" s="113"/>
      <c r="U16" s="113"/>
      <c r="V16" s="113"/>
      <c r="W16" s="113"/>
      <c r="X16" s="113"/>
      <c r="Y16" s="113"/>
      <c r="Z16" s="113"/>
      <c r="AA16" s="113"/>
      <c r="AB16" s="113"/>
      <c r="AC16" s="113"/>
      <c r="AD16" s="113"/>
      <c r="AE16" s="113"/>
      <c r="AF16" s="113"/>
      <c r="AG16" s="113"/>
      <c r="AH16" s="113"/>
      <c r="AI16" s="113"/>
      <c r="AJ16" s="113"/>
      <c r="AK16" s="113"/>
      <c r="AL16" s="114"/>
      <c r="AM16" s="113"/>
      <c r="AN16" s="113"/>
      <c r="AO16" s="113"/>
      <c r="AP16" s="113"/>
      <c r="AQ16" s="113"/>
      <c r="AR16" s="113"/>
      <c r="AS16" s="113"/>
      <c r="AT16" s="113"/>
      <c r="AU16" s="113"/>
      <c r="AV16" s="113"/>
      <c r="AW16" s="113"/>
      <c r="AX16" s="113"/>
      <c r="AY16" s="113"/>
      <c r="AZ16" s="384" t="s">
        <v>14</v>
      </c>
      <c r="BA16" s="385"/>
      <c r="BB16" s="112"/>
      <c r="BC16" s="113"/>
      <c r="BD16" s="113"/>
      <c r="BE16" s="113"/>
      <c r="BF16" s="113"/>
      <c r="BG16" s="113"/>
      <c r="BH16" s="114"/>
      <c r="BI16" s="113"/>
      <c r="BJ16" s="113"/>
      <c r="BK16" s="113"/>
      <c r="BL16" s="113"/>
      <c r="BM16" s="113"/>
      <c r="BN16" s="113"/>
      <c r="BO16" s="113"/>
      <c r="BP16" s="113"/>
      <c r="BQ16" s="113"/>
      <c r="BR16" s="113"/>
      <c r="BS16" s="113"/>
      <c r="BT16" s="113"/>
      <c r="BU16" s="113"/>
      <c r="BV16" s="384" t="s">
        <v>14</v>
      </c>
      <c r="BW16" s="385"/>
    </row>
    <row r="17" spans="3:78" ht="22.7" customHeight="1" thickBot="1" x14ac:dyDescent="0.3">
      <c r="C17" s="348"/>
      <c r="D17" s="349"/>
      <c r="E17" s="386"/>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116"/>
      <c r="AY17" s="116"/>
      <c r="AZ17" s="388"/>
      <c r="BA17" s="389"/>
      <c r="BB17" s="115"/>
      <c r="BC17" s="69"/>
      <c r="BD17" s="69"/>
      <c r="BE17" s="69"/>
      <c r="BF17" s="69"/>
      <c r="BG17" s="69"/>
      <c r="BH17" s="69"/>
      <c r="BI17" s="69"/>
      <c r="BJ17" s="69"/>
      <c r="BK17" s="69"/>
      <c r="BL17" s="69"/>
      <c r="BM17" s="69"/>
      <c r="BN17" s="69"/>
      <c r="BO17" s="69"/>
      <c r="BP17" s="69"/>
      <c r="BQ17" s="69"/>
      <c r="BR17" s="69"/>
      <c r="BS17" s="69"/>
      <c r="BT17" s="116"/>
      <c r="BU17" s="116"/>
      <c r="BV17" s="388"/>
      <c r="BW17" s="389"/>
    </row>
    <row r="18" spans="3:78" ht="30" customHeight="1" x14ac:dyDescent="0.2">
      <c r="C18" s="32" t="s">
        <v>15</v>
      </c>
      <c r="D18" s="33"/>
      <c r="E18" s="117"/>
      <c r="F18" s="117"/>
      <c r="G18" s="117"/>
      <c r="H18" s="117"/>
      <c r="I18" s="117"/>
      <c r="J18" s="117"/>
      <c r="K18" s="117" t="s">
        <v>16</v>
      </c>
      <c r="L18" s="117"/>
      <c r="M18" s="390"/>
      <c r="N18" s="390"/>
      <c r="O18" s="390"/>
      <c r="P18" s="117"/>
      <c r="Q18" s="391" t="s">
        <v>17</v>
      </c>
      <c r="R18" s="391"/>
      <c r="S18" s="391"/>
      <c r="T18" s="391"/>
      <c r="U18" s="391"/>
      <c r="V18" s="391"/>
      <c r="W18" s="118"/>
      <c r="X18" s="119"/>
      <c r="Y18" s="119"/>
      <c r="Z18" s="119"/>
      <c r="AA18" s="119"/>
      <c r="AB18" s="119"/>
      <c r="AC18" s="119"/>
      <c r="AD18" s="103"/>
      <c r="AE18" s="118"/>
      <c r="AF18" s="118"/>
      <c r="AG18" s="118"/>
      <c r="AH18" s="118"/>
      <c r="AI18" s="118"/>
      <c r="AJ18" s="118"/>
      <c r="AK18" s="103"/>
      <c r="AL18" s="120"/>
      <c r="AM18" s="392" t="s">
        <v>337</v>
      </c>
      <c r="AN18" s="393"/>
      <c r="AO18" s="393"/>
      <c r="AP18" s="393"/>
      <c r="AQ18" s="393"/>
      <c r="AR18" s="393"/>
      <c r="AS18" s="393"/>
      <c r="AT18" s="393"/>
      <c r="AU18" s="393"/>
      <c r="AV18" s="393"/>
      <c r="AW18" s="393"/>
      <c r="AX18" s="393"/>
      <c r="AY18" s="393"/>
      <c r="AZ18" s="393"/>
      <c r="BA18" s="393"/>
      <c r="BB18" s="393"/>
      <c r="BC18" s="393"/>
      <c r="BD18" s="393"/>
      <c r="BE18" s="393"/>
      <c r="BF18" s="393"/>
      <c r="BG18" s="393"/>
      <c r="BH18" s="103"/>
      <c r="BI18" s="103"/>
      <c r="BJ18" s="103"/>
      <c r="BK18" s="104" t="s">
        <v>18</v>
      </c>
      <c r="BL18" s="105"/>
      <c r="BM18" s="105"/>
      <c r="BN18" s="105"/>
      <c r="BO18" s="105"/>
      <c r="BP18" s="105"/>
      <c r="BQ18" s="105"/>
      <c r="BR18" s="105"/>
      <c r="BS18" s="105"/>
      <c r="BT18" s="105"/>
      <c r="BU18" s="105"/>
      <c r="BV18" s="105"/>
      <c r="BW18" s="106" t="s">
        <v>19</v>
      </c>
      <c r="BX18" s="31"/>
    </row>
    <row r="19" spans="3:78" ht="30" customHeight="1" thickBot="1" x14ac:dyDescent="0.4">
      <c r="C19" s="25"/>
      <c r="D19" s="26"/>
      <c r="E19" s="26"/>
      <c r="F19" s="26"/>
      <c r="G19" s="26"/>
      <c r="H19" s="26"/>
      <c r="I19" s="26"/>
      <c r="J19" s="26"/>
      <c r="K19" s="26"/>
      <c r="L19" s="26"/>
      <c r="M19" s="26"/>
      <c r="N19" s="26"/>
      <c r="O19" s="26"/>
      <c r="P19" s="26"/>
      <c r="Q19" s="27"/>
      <c r="R19" s="27"/>
      <c r="S19" s="27"/>
      <c r="T19" s="27"/>
      <c r="U19" s="27"/>
      <c r="V19" s="27"/>
      <c r="W19" s="28"/>
      <c r="X19" s="29"/>
      <c r="Y19" s="29"/>
      <c r="Z19" s="29"/>
      <c r="AA19" s="29"/>
      <c r="AB19" s="29"/>
      <c r="AC19" s="29"/>
      <c r="AD19" s="20"/>
      <c r="AE19" s="20"/>
      <c r="AF19" s="540" t="s">
        <v>68</v>
      </c>
      <c r="AG19" s="541"/>
      <c r="AH19" s="541"/>
      <c r="AI19" s="541"/>
      <c r="AJ19" s="541"/>
      <c r="AK19" s="541"/>
      <c r="AL19" s="541"/>
      <c r="AM19" s="541"/>
      <c r="AN19" s="541"/>
      <c r="AO19" s="541"/>
      <c r="AP19" s="541"/>
      <c r="AQ19" s="541"/>
      <c r="AR19" s="541"/>
      <c r="AS19" s="541"/>
      <c r="AT19" s="541"/>
      <c r="AU19" s="541"/>
      <c r="AV19" s="541"/>
      <c r="AW19" s="541"/>
      <c r="AX19" s="541"/>
      <c r="AY19" s="541"/>
      <c r="AZ19" s="541"/>
      <c r="BA19" s="542"/>
      <c r="BB19" s="543" t="s">
        <v>69</v>
      </c>
      <c r="BC19" s="544"/>
      <c r="BD19" s="544"/>
      <c r="BE19" s="544"/>
      <c r="BF19" s="544"/>
      <c r="BG19" s="544"/>
      <c r="BH19" s="544"/>
      <c r="BI19" s="544"/>
      <c r="BJ19" s="544"/>
      <c r="BK19" s="544"/>
      <c r="BL19" s="544"/>
      <c r="BM19" s="544"/>
      <c r="BN19" s="544"/>
      <c r="BO19" s="544"/>
      <c r="BP19" s="544"/>
      <c r="BQ19" s="544"/>
      <c r="BR19" s="544"/>
      <c r="BS19" s="544"/>
      <c r="BT19" s="544"/>
      <c r="BU19" s="544"/>
      <c r="BV19" s="544"/>
      <c r="BW19" s="545"/>
    </row>
    <row r="20" spans="3:78" ht="31.7" customHeight="1" thickBot="1" x14ac:dyDescent="0.25">
      <c r="C20" s="372" t="s">
        <v>20</v>
      </c>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4"/>
      <c r="AF20" s="375" t="s">
        <v>21</v>
      </c>
      <c r="AG20" s="376"/>
      <c r="AH20" s="376"/>
      <c r="AI20" s="376"/>
      <c r="AJ20" s="376"/>
      <c r="AK20" s="377"/>
      <c r="AL20" s="372" t="s">
        <v>22</v>
      </c>
      <c r="AM20" s="373"/>
      <c r="AN20" s="373"/>
      <c r="AO20" s="373"/>
      <c r="AP20" s="373"/>
      <c r="AQ20" s="373"/>
      <c r="AR20" s="373"/>
      <c r="AS20" s="373"/>
      <c r="AT20" s="373"/>
      <c r="AU20" s="373"/>
      <c r="AV20" s="373"/>
      <c r="AW20" s="373"/>
      <c r="AX20" s="373"/>
      <c r="AY20" s="373"/>
      <c r="AZ20" s="373"/>
      <c r="BA20" s="374"/>
      <c r="BB20" s="375" t="s">
        <v>21</v>
      </c>
      <c r="BC20" s="376"/>
      <c r="BD20" s="376"/>
      <c r="BE20" s="376"/>
      <c r="BF20" s="376"/>
      <c r="BG20" s="377"/>
      <c r="BH20" s="372" t="s">
        <v>22</v>
      </c>
      <c r="BI20" s="373"/>
      <c r="BJ20" s="373"/>
      <c r="BK20" s="373"/>
      <c r="BL20" s="373"/>
      <c r="BM20" s="373"/>
      <c r="BN20" s="373"/>
      <c r="BO20" s="373"/>
      <c r="BP20" s="373"/>
      <c r="BQ20" s="373"/>
      <c r="BR20" s="373"/>
      <c r="BS20" s="373"/>
      <c r="BT20" s="373"/>
      <c r="BU20" s="373"/>
      <c r="BV20" s="373"/>
      <c r="BW20" s="374"/>
    </row>
    <row r="21" spans="3:78" ht="27.75" customHeight="1" x14ac:dyDescent="0.2">
      <c r="C21" s="378" t="s">
        <v>23</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80"/>
      <c r="AF21" s="546"/>
      <c r="AG21" s="547"/>
      <c r="AH21" s="547"/>
      <c r="AI21" s="547"/>
      <c r="AJ21" s="547"/>
      <c r="AK21" s="547"/>
      <c r="AL21" s="547"/>
      <c r="AM21" s="547"/>
      <c r="AN21" s="547"/>
      <c r="AO21" s="547"/>
      <c r="AP21" s="547"/>
      <c r="AQ21" s="547"/>
      <c r="AR21" s="547"/>
      <c r="AS21" s="547"/>
      <c r="AT21" s="547"/>
      <c r="AU21" s="547"/>
      <c r="AV21" s="547"/>
      <c r="AW21" s="547"/>
      <c r="AX21" s="547"/>
      <c r="AY21" s="547"/>
      <c r="AZ21" s="547"/>
      <c r="BA21" s="548"/>
      <c r="BB21" s="144">
        <v>77</v>
      </c>
      <c r="BC21" s="369">
        <f>+ROUND(Retencion!D5,-3)</f>
        <v>43250000</v>
      </c>
      <c r="BD21" s="370"/>
      <c r="BE21" s="370"/>
      <c r="BF21" s="370"/>
      <c r="BG21" s="371"/>
      <c r="BH21" s="140">
        <v>93</v>
      </c>
      <c r="BI21" s="369">
        <f>+ROUND(Retencion!E5,-3)</f>
        <v>2557000</v>
      </c>
      <c r="BJ21" s="370"/>
      <c r="BK21" s="370"/>
      <c r="BL21" s="370"/>
      <c r="BM21" s="370"/>
      <c r="BN21" s="370"/>
      <c r="BO21" s="370"/>
      <c r="BP21" s="370"/>
      <c r="BQ21" s="370"/>
      <c r="BR21" s="370"/>
      <c r="BS21" s="370"/>
      <c r="BT21" s="370"/>
      <c r="BU21" s="370"/>
      <c r="BV21" s="370"/>
      <c r="BW21" s="371"/>
      <c r="BX21" s="21"/>
      <c r="BY21" s="21"/>
      <c r="BZ21" s="5"/>
    </row>
    <row r="22" spans="3:78" ht="27.75" customHeight="1" thickBot="1" x14ac:dyDescent="0.25">
      <c r="C22" s="363" t="s">
        <v>24</v>
      </c>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5"/>
      <c r="AF22" s="549"/>
      <c r="AG22" s="550"/>
      <c r="AH22" s="550"/>
      <c r="AI22" s="550"/>
      <c r="AJ22" s="550"/>
      <c r="AK22" s="550"/>
      <c r="AL22" s="550"/>
      <c r="AM22" s="550"/>
      <c r="AN22" s="550"/>
      <c r="AO22" s="550"/>
      <c r="AP22" s="550"/>
      <c r="AQ22" s="550"/>
      <c r="AR22" s="550"/>
      <c r="AS22" s="550"/>
      <c r="AT22" s="550"/>
      <c r="AU22" s="550"/>
      <c r="AV22" s="550"/>
      <c r="AW22" s="550"/>
      <c r="AX22" s="550"/>
      <c r="AY22" s="550"/>
      <c r="AZ22" s="550"/>
      <c r="BA22" s="551"/>
      <c r="BB22" s="145">
        <f t="shared" ref="BB22:BB33" si="0">+BB21+1</f>
        <v>78</v>
      </c>
      <c r="BC22" s="394">
        <v>0</v>
      </c>
      <c r="BD22" s="395"/>
      <c r="BE22" s="395"/>
      <c r="BF22" s="395"/>
      <c r="BG22" s="396"/>
      <c r="BH22" s="141">
        <f t="shared" ref="BH22:BH49" si="1">+BH21+1</f>
        <v>94</v>
      </c>
      <c r="BI22" s="394">
        <v>0</v>
      </c>
      <c r="BJ22" s="395"/>
      <c r="BK22" s="395"/>
      <c r="BL22" s="395"/>
      <c r="BM22" s="395"/>
      <c r="BN22" s="395"/>
      <c r="BO22" s="395"/>
      <c r="BP22" s="395"/>
      <c r="BQ22" s="395"/>
      <c r="BR22" s="395"/>
      <c r="BS22" s="395"/>
      <c r="BT22" s="395"/>
      <c r="BU22" s="395"/>
      <c r="BV22" s="395"/>
      <c r="BW22" s="396"/>
      <c r="BX22" s="21"/>
      <c r="BY22" s="21"/>
      <c r="BZ22" s="5"/>
    </row>
    <row r="23" spans="3:78" ht="27.75" customHeight="1" x14ac:dyDescent="0.2">
      <c r="C23" s="366" t="s">
        <v>25</v>
      </c>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8"/>
      <c r="AF23" s="144">
        <v>29</v>
      </c>
      <c r="AG23" s="369">
        <v>0</v>
      </c>
      <c r="AH23" s="370"/>
      <c r="AI23" s="370"/>
      <c r="AJ23" s="370"/>
      <c r="AK23" s="371"/>
      <c r="AL23" s="140">
        <v>42</v>
      </c>
      <c r="AM23" s="369">
        <v>0</v>
      </c>
      <c r="AN23" s="370"/>
      <c r="AO23" s="370"/>
      <c r="AP23" s="370"/>
      <c r="AQ23" s="370"/>
      <c r="AR23" s="370"/>
      <c r="AS23" s="370"/>
      <c r="AT23" s="370"/>
      <c r="AU23" s="370"/>
      <c r="AV23" s="370"/>
      <c r="AW23" s="370"/>
      <c r="AX23" s="370"/>
      <c r="AY23" s="370"/>
      <c r="AZ23" s="370"/>
      <c r="BA23" s="371"/>
      <c r="BB23" s="146">
        <f t="shared" si="0"/>
        <v>79</v>
      </c>
      <c r="BC23" s="397">
        <f>+ROUND(Retencion!D8,-3)</f>
        <v>3333000</v>
      </c>
      <c r="BD23" s="398"/>
      <c r="BE23" s="398"/>
      <c r="BF23" s="398"/>
      <c r="BG23" s="399"/>
      <c r="BH23" s="142">
        <f t="shared" si="1"/>
        <v>95</v>
      </c>
      <c r="BI23" s="397">
        <f>+ROUND(Retencion!E8,-3)</f>
        <v>333000</v>
      </c>
      <c r="BJ23" s="398"/>
      <c r="BK23" s="398"/>
      <c r="BL23" s="398"/>
      <c r="BM23" s="398"/>
      <c r="BN23" s="398"/>
      <c r="BO23" s="398"/>
      <c r="BP23" s="398"/>
      <c r="BQ23" s="398"/>
      <c r="BR23" s="398"/>
      <c r="BS23" s="398"/>
      <c r="BT23" s="398"/>
      <c r="BU23" s="398"/>
      <c r="BV23" s="398"/>
      <c r="BW23" s="399"/>
      <c r="BX23" s="21"/>
      <c r="BY23" s="21"/>
      <c r="BZ23" s="5"/>
    </row>
    <row r="24" spans="3:78" ht="27.75" customHeight="1" x14ac:dyDescent="0.2">
      <c r="C24" s="363" t="s">
        <v>26</v>
      </c>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5"/>
      <c r="AF24" s="145">
        <f t="shared" ref="AF24:AF32" si="2">+AF23+1</f>
        <v>30</v>
      </c>
      <c r="AG24" s="394">
        <v>0</v>
      </c>
      <c r="AH24" s="395"/>
      <c r="AI24" s="395"/>
      <c r="AJ24" s="395"/>
      <c r="AK24" s="396"/>
      <c r="AL24" s="141">
        <f t="shared" ref="AL24:AL45" si="3">+AL23+1</f>
        <v>43</v>
      </c>
      <c r="AM24" s="394">
        <v>0</v>
      </c>
      <c r="AN24" s="395"/>
      <c r="AO24" s="395"/>
      <c r="AP24" s="395"/>
      <c r="AQ24" s="395"/>
      <c r="AR24" s="395"/>
      <c r="AS24" s="395"/>
      <c r="AT24" s="395"/>
      <c r="AU24" s="395"/>
      <c r="AV24" s="395"/>
      <c r="AW24" s="395"/>
      <c r="AX24" s="395"/>
      <c r="AY24" s="395"/>
      <c r="AZ24" s="395"/>
      <c r="BA24" s="396"/>
      <c r="BB24" s="145">
        <f t="shared" si="0"/>
        <v>80</v>
      </c>
      <c r="BC24" s="394">
        <v>0</v>
      </c>
      <c r="BD24" s="395"/>
      <c r="BE24" s="395"/>
      <c r="BF24" s="395"/>
      <c r="BG24" s="396"/>
      <c r="BH24" s="141">
        <f t="shared" si="1"/>
        <v>96</v>
      </c>
      <c r="BI24" s="394">
        <v>0</v>
      </c>
      <c r="BJ24" s="395"/>
      <c r="BK24" s="395"/>
      <c r="BL24" s="395"/>
      <c r="BM24" s="395"/>
      <c r="BN24" s="395"/>
      <c r="BO24" s="395"/>
      <c r="BP24" s="395"/>
      <c r="BQ24" s="395"/>
      <c r="BR24" s="395"/>
      <c r="BS24" s="395"/>
      <c r="BT24" s="395"/>
      <c r="BU24" s="395"/>
      <c r="BV24" s="395"/>
      <c r="BW24" s="396"/>
      <c r="BX24" s="21"/>
      <c r="BY24" s="21"/>
      <c r="BZ24" s="5"/>
    </row>
    <row r="25" spans="3:78" ht="27.75" customHeight="1" x14ac:dyDescent="0.2">
      <c r="C25" s="366" t="s">
        <v>27</v>
      </c>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8"/>
      <c r="AF25" s="146">
        <f t="shared" si="2"/>
        <v>31</v>
      </c>
      <c r="AG25" s="397">
        <f>+ROUND(Retencion!D33,-3)</f>
        <v>114365000</v>
      </c>
      <c r="AH25" s="398"/>
      <c r="AI25" s="398"/>
      <c r="AJ25" s="398"/>
      <c r="AK25" s="399"/>
      <c r="AL25" s="142">
        <f t="shared" si="3"/>
        <v>44</v>
      </c>
      <c r="AM25" s="397">
        <f>+ROUND(Retencion!E33,-3)</f>
        <v>2148000</v>
      </c>
      <c r="AN25" s="398"/>
      <c r="AO25" s="398"/>
      <c r="AP25" s="398"/>
      <c r="AQ25" s="398"/>
      <c r="AR25" s="398"/>
      <c r="AS25" s="398"/>
      <c r="AT25" s="398"/>
      <c r="AU25" s="398"/>
      <c r="AV25" s="398"/>
      <c r="AW25" s="398"/>
      <c r="AX25" s="398"/>
      <c r="AY25" s="398"/>
      <c r="AZ25" s="398"/>
      <c r="BA25" s="399"/>
      <c r="BB25" s="146">
        <f t="shared" si="0"/>
        <v>81</v>
      </c>
      <c r="BC25" s="397">
        <f>+ROUND(Retencion!D22,-3)</f>
        <v>51267000</v>
      </c>
      <c r="BD25" s="398"/>
      <c r="BE25" s="398"/>
      <c r="BF25" s="398"/>
      <c r="BG25" s="399"/>
      <c r="BH25" s="142">
        <f t="shared" si="1"/>
        <v>97</v>
      </c>
      <c r="BI25" s="397">
        <f>+ROUND(Retencion!E22,-3)</f>
        <v>1587000</v>
      </c>
      <c r="BJ25" s="398"/>
      <c r="BK25" s="398"/>
      <c r="BL25" s="398"/>
      <c r="BM25" s="398"/>
      <c r="BN25" s="398"/>
      <c r="BO25" s="398"/>
      <c r="BP25" s="398"/>
      <c r="BQ25" s="398"/>
      <c r="BR25" s="398"/>
      <c r="BS25" s="398"/>
      <c r="BT25" s="398"/>
      <c r="BU25" s="398"/>
      <c r="BV25" s="398"/>
      <c r="BW25" s="399"/>
      <c r="BX25" s="21"/>
      <c r="BY25" s="21"/>
      <c r="BZ25" s="5"/>
    </row>
    <row r="26" spans="3:78" ht="27.75" customHeight="1" x14ac:dyDescent="0.2">
      <c r="C26" s="363" t="s">
        <v>28</v>
      </c>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5"/>
      <c r="AF26" s="145">
        <f t="shared" si="2"/>
        <v>32</v>
      </c>
      <c r="AG26" s="394">
        <v>0</v>
      </c>
      <c r="AH26" s="395"/>
      <c r="AI26" s="395"/>
      <c r="AJ26" s="395"/>
      <c r="AK26" s="396"/>
      <c r="AL26" s="141">
        <f t="shared" si="3"/>
        <v>45</v>
      </c>
      <c r="AM26" s="394">
        <v>0</v>
      </c>
      <c r="AN26" s="395"/>
      <c r="AO26" s="395"/>
      <c r="AP26" s="395"/>
      <c r="AQ26" s="395"/>
      <c r="AR26" s="395"/>
      <c r="AS26" s="395"/>
      <c r="AT26" s="395"/>
      <c r="AU26" s="395"/>
      <c r="AV26" s="395"/>
      <c r="AW26" s="395"/>
      <c r="AX26" s="395"/>
      <c r="AY26" s="395"/>
      <c r="AZ26" s="395"/>
      <c r="BA26" s="396"/>
      <c r="BB26" s="145">
        <f t="shared" si="0"/>
        <v>82</v>
      </c>
      <c r="BC26" s="394">
        <v>0</v>
      </c>
      <c r="BD26" s="395"/>
      <c r="BE26" s="395"/>
      <c r="BF26" s="395"/>
      <c r="BG26" s="396"/>
      <c r="BH26" s="141">
        <f t="shared" si="1"/>
        <v>98</v>
      </c>
      <c r="BI26" s="394">
        <v>0</v>
      </c>
      <c r="BJ26" s="395"/>
      <c r="BK26" s="395"/>
      <c r="BL26" s="395"/>
      <c r="BM26" s="395"/>
      <c r="BN26" s="395"/>
      <c r="BO26" s="395"/>
      <c r="BP26" s="395"/>
      <c r="BQ26" s="395"/>
      <c r="BR26" s="395"/>
      <c r="BS26" s="395"/>
      <c r="BT26" s="395"/>
      <c r="BU26" s="395"/>
      <c r="BV26" s="395"/>
      <c r="BW26" s="396"/>
      <c r="BX26" s="21"/>
      <c r="BY26" s="21"/>
      <c r="BZ26" s="5"/>
    </row>
    <row r="27" spans="3:78" ht="27.75" customHeight="1" x14ac:dyDescent="0.2">
      <c r="C27" s="366" t="s">
        <v>29</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8"/>
      <c r="AF27" s="146">
        <f t="shared" si="2"/>
        <v>33</v>
      </c>
      <c r="AG27" s="397">
        <f>+ROUND(Retencion!D45,-3)</f>
        <v>57228000</v>
      </c>
      <c r="AH27" s="398"/>
      <c r="AI27" s="398"/>
      <c r="AJ27" s="398"/>
      <c r="AK27" s="399"/>
      <c r="AL27" s="142">
        <f t="shared" si="3"/>
        <v>46</v>
      </c>
      <c r="AM27" s="397">
        <f>+ROUND(Retencion!E45,-3)</f>
        <v>2089000</v>
      </c>
      <c r="AN27" s="398"/>
      <c r="AO27" s="398"/>
      <c r="AP27" s="398"/>
      <c r="AQ27" s="398"/>
      <c r="AR27" s="398"/>
      <c r="AS27" s="398"/>
      <c r="AT27" s="398"/>
      <c r="AU27" s="398"/>
      <c r="AV27" s="398"/>
      <c r="AW27" s="398"/>
      <c r="AX27" s="398"/>
      <c r="AY27" s="398"/>
      <c r="AZ27" s="398"/>
      <c r="BA27" s="399"/>
      <c r="BB27" s="146">
        <f t="shared" si="0"/>
        <v>83</v>
      </c>
      <c r="BC27" s="397">
        <f>+ROUND(Retencion!D41,-3)</f>
        <v>6989000</v>
      </c>
      <c r="BD27" s="398"/>
      <c r="BE27" s="398"/>
      <c r="BF27" s="398"/>
      <c r="BG27" s="399"/>
      <c r="BH27" s="142">
        <f t="shared" si="1"/>
        <v>99</v>
      </c>
      <c r="BI27" s="397">
        <f>+ROUND(Retencion!E41,-3)</f>
        <v>245000</v>
      </c>
      <c r="BJ27" s="398"/>
      <c r="BK27" s="398"/>
      <c r="BL27" s="398"/>
      <c r="BM27" s="398"/>
      <c r="BN27" s="398"/>
      <c r="BO27" s="398"/>
      <c r="BP27" s="398"/>
      <c r="BQ27" s="398"/>
      <c r="BR27" s="398"/>
      <c r="BS27" s="398"/>
      <c r="BT27" s="398"/>
      <c r="BU27" s="398"/>
      <c r="BV27" s="398"/>
      <c r="BW27" s="399"/>
      <c r="BX27" s="21"/>
      <c r="BY27" s="21"/>
      <c r="BZ27" s="5"/>
    </row>
    <row r="28" spans="3:78" ht="27.75" customHeight="1" x14ac:dyDescent="0.2">
      <c r="C28" s="400" t="s">
        <v>30</v>
      </c>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2"/>
      <c r="AF28" s="145">
        <f t="shared" si="2"/>
        <v>34</v>
      </c>
      <c r="AG28" s="403">
        <v>0</v>
      </c>
      <c r="AH28" s="404"/>
      <c r="AI28" s="404"/>
      <c r="AJ28" s="404"/>
      <c r="AK28" s="405"/>
      <c r="AL28" s="141">
        <f t="shared" si="3"/>
        <v>47</v>
      </c>
      <c r="AM28" s="403">
        <v>0</v>
      </c>
      <c r="AN28" s="404"/>
      <c r="AO28" s="404"/>
      <c r="AP28" s="404"/>
      <c r="AQ28" s="404"/>
      <c r="AR28" s="404"/>
      <c r="AS28" s="404"/>
      <c r="AT28" s="404"/>
      <c r="AU28" s="404"/>
      <c r="AV28" s="404"/>
      <c r="AW28" s="404"/>
      <c r="AX28" s="404"/>
      <c r="AY28" s="404"/>
      <c r="AZ28" s="404"/>
      <c r="BA28" s="405"/>
      <c r="BB28" s="145">
        <f t="shared" si="0"/>
        <v>84</v>
      </c>
      <c r="BC28" s="403">
        <v>0</v>
      </c>
      <c r="BD28" s="404"/>
      <c r="BE28" s="404"/>
      <c r="BF28" s="404"/>
      <c r="BG28" s="405"/>
      <c r="BH28" s="141">
        <f t="shared" si="1"/>
        <v>100</v>
      </c>
      <c r="BI28" s="403">
        <v>0</v>
      </c>
      <c r="BJ28" s="404"/>
      <c r="BK28" s="404"/>
      <c r="BL28" s="404"/>
      <c r="BM28" s="404"/>
      <c r="BN28" s="404"/>
      <c r="BO28" s="404"/>
      <c r="BP28" s="404"/>
      <c r="BQ28" s="404"/>
      <c r="BR28" s="404"/>
      <c r="BS28" s="404"/>
      <c r="BT28" s="404"/>
      <c r="BU28" s="404"/>
      <c r="BV28" s="404"/>
      <c r="BW28" s="405"/>
      <c r="BX28" s="21"/>
      <c r="BY28" s="21"/>
      <c r="BZ28" s="5"/>
    </row>
    <row r="29" spans="3:78" ht="27.75" customHeight="1" x14ac:dyDescent="0.2">
      <c r="C29" s="366" t="s">
        <v>31</v>
      </c>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8"/>
      <c r="AF29" s="146">
        <f t="shared" si="2"/>
        <v>35</v>
      </c>
      <c r="AG29" s="397">
        <v>0</v>
      </c>
      <c r="AH29" s="398"/>
      <c r="AI29" s="398"/>
      <c r="AJ29" s="398"/>
      <c r="AK29" s="399"/>
      <c r="AL29" s="142">
        <f t="shared" si="3"/>
        <v>48</v>
      </c>
      <c r="AM29" s="397">
        <v>0</v>
      </c>
      <c r="AN29" s="398"/>
      <c r="AO29" s="398"/>
      <c r="AP29" s="398"/>
      <c r="AQ29" s="398"/>
      <c r="AR29" s="398"/>
      <c r="AS29" s="398"/>
      <c r="AT29" s="398"/>
      <c r="AU29" s="398"/>
      <c r="AV29" s="398"/>
      <c r="AW29" s="398"/>
      <c r="AX29" s="398"/>
      <c r="AY29" s="398"/>
      <c r="AZ29" s="398"/>
      <c r="BA29" s="399"/>
      <c r="BB29" s="146">
        <f t="shared" si="0"/>
        <v>85</v>
      </c>
      <c r="BC29" s="397">
        <v>0</v>
      </c>
      <c r="BD29" s="398"/>
      <c r="BE29" s="398"/>
      <c r="BF29" s="398"/>
      <c r="BG29" s="399"/>
      <c r="BH29" s="142">
        <f t="shared" si="1"/>
        <v>101</v>
      </c>
      <c r="BI29" s="397">
        <v>0</v>
      </c>
      <c r="BJ29" s="398"/>
      <c r="BK29" s="398"/>
      <c r="BL29" s="398"/>
      <c r="BM29" s="398"/>
      <c r="BN29" s="398"/>
      <c r="BO29" s="398"/>
      <c r="BP29" s="398"/>
      <c r="BQ29" s="398"/>
      <c r="BR29" s="398"/>
      <c r="BS29" s="398"/>
      <c r="BT29" s="398"/>
      <c r="BU29" s="398"/>
      <c r="BV29" s="398"/>
      <c r="BW29" s="399"/>
      <c r="BX29" s="21"/>
      <c r="BY29" s="21"/>
      <c r="BZ29" s="5"/>
    </row>
    <row r="30" spans="3:78" ht="27.75" customHeight="1" x14ac:dyDescent="0.2">
      <c r="C30" s="400" t="s">
        <v>32</v>
      </c>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2"/>
      <c r="AF30" s="145">
        <f t="shared" si="2"/>
        <v>36</v>
      </c>
      <c r="AG30" s="403">
        <f>+ROUND(Retencion!D72,-3)</f>
        <v>429883000</v>
      </c>
      <c r="AH30" s="404"/>
      <c r="AI30" s="404"/>
      <c r="AJ30" s="404"/>
      <c r="AK30" s="405"/>
      <c r="AL30" s="141">
        <f t="shared" si="3"/>
        <v>49</v>
      </c>
      <c r="AM30" s="403">
        <f>+ROUND(Retencion!E72,-3)</f>
        <v>10238000</v>
      </c>
      <c r="AN30" s="404"/>
      <c r="AO30" s="404"/>
      <c r="AP30" s="404"/>
      <c r="AQ30" s="404"/>
      <c r="AR30" s="404"/>
      <c r="AS30" s="404"/>
      <c r="AT30" s="404"/>
      <c r="AU30" s="404"/>
      <c r="AV30" s="404"/>
      <c r="AW30" s="404"/>
      <c r="AX30" s="404"/>
      <c r="AY30" s="404"/>
      <c r="AZ30" s="404"/>
      <c r="BA30" s="405"/>
      <c r="BB30" s="145">
        <f t="shared" si="0"/>
        <v>86</v>
      </c>
      <c r="BC30" s="403">
        <f>+ROUND(Retencion!D62,-3)</f>
        <v>155613000</v>
      </c>
      <c r="BD30" s="404"/>
      <c r="BE30" s="404"/>
      <c r="BF30" s="404"/>
      <c r="BG30" s="405"/>
      <c r="BH30" s="141">
        <f t="shared" si="1"/>
        <v>102</v>
      </c>
      <c r="BI30" s="403">
        <f>+ROUND(Retencion!E62,-3)</f>
        <v>2430000</v>
      </c>
      <c r="BJ30" s="404"/>
      <c r="BK30" s="404"/>
      <c r="BL30" s="404"/>
      <c r="BM30" s="404"/>
      <c r="BN30" s="404"/>
      <c r="BO30" s="404"/>
      <c r="BP30" s="404"/>
      <c r="BQ30" s="404"/>
      <c r="BR30" s="404"/>
      <c r="BS30" s="404"/>
      <c r="BT30" s="404"/>
      <c r="BU30" s="404"/>
      <c r="BV30" s="404"/>
      <c r="BW30" s="405"/>
      <c r="BX30" s="21"/>
      <c r="BY30" s="21"/>
      <c r="BZ30" s="5"/>
    </row>
    <row r="31" spans="3:78" ht="27.75" customHeight="1" x14ac:dyDescent="0.2">
      <c r="C31" s="366" t="s">
        <v>33</v>
      </c>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8"/>
      <c r="AF31" s="146">
        <f t="shared" si="2"/>
        <v>37</v>
      </c>
      <c r="AG31" s="397">
        <v>0</v>
      </c>
      <c r="AH31" s="398"/>
      <c r="AI31" s="398"/>
      <c r="AJ31" s="398"/>
      <c r="AK31" s="399"/>
      <c r="AL31" s="142">
        <f t="shared" si="3"/>
        <v>50</v>
      </c>
      <c r="AM31" s="397">
        <v>0</v>
      </c>
      <c r="AN31" s="398"/>
      <c r="AO31" s="398"/>
      <c r="AP31" s="398"/>
      <c r="AQ31" s="398"/>
      <c r="AR31" s="398"/>
      <c r="AS31" s="398"/>
      <c r="AT31" s="398"/>
      <c r="AU31" s="398"/>
      <c r="AV31" s="398"/>
      <c r="AW31" s="398"/>
      <c r="AX31" s="398"/>
      <c r="AY31" s="398"/>
      <c r="AZ31" s="398"/>
      <c r="BA31" s="399"/>
      <c r="BB31" s="146">
        <f t="shared" si="0"/>
        <v>87</v>
      </c>
      <c r="BC31" s="397">
        <v>0</v>
      </c>
      <c r="BD31" s="398"/>
      <c r="BE31" s="398"/>
      <c r="BF31" s="398"/>
      <c r="BG31" s="399"/>
      <c r="BH31" s="142">
        <f t="shared" si="1"/>
        <v>103</v>
      </c>
      <c r="BI31" s="397">
        <v>0</v>
      </c>
      <c r="BJ31" s="398"/>
      <c r="BK31" s="398"/>
      <c r="BL31" s="398"/>
      <c r="BM31" s="398"/>
      <c r="BN31" s="398"/>
      <c r="BO31" s="398"/>
      <c r="BP31" s="398"/>
      <c r="BQ31" s="398"/>
      <c r="BR31" s="398"/>
      <c r="BS31" s="398"/>
      <c r="BT31" s="398"/>
      <c r="BU31" s="398"/>
      <c r="BV31" s="398"/>
      <c r="BW31" s="399"/>
      <c r="BX31" s="21"/>
      <c r="BY31" s="21"/>
      <c r="BZ31" s="22"/>
    </row>
    <row r="32" spans="3:78" ht="27.75" customHeight="1" thickBot="1" x14ac:dyDescent="0.25">
      <c r="C32" s="363" t="s">
        <v>34</v>
      </c>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5"/>
      <c r="AF32" s="151">
        <f t="shared" si="2"/>
        <v>38</v>
      </c>
      <c r="AG32" s="406">
        <v>0</v>
      </c>
      <c r="AH32" s="407"/>
      <c r="AI32" s="407"/>
      <c r="AJ32" s="407"/>
      <c r="AK32" s="408"/>
      <c r="AL32" s="152">
        <f t="shared" si="3"/>
        <v>51</v>
      </c>
      <c r="AM32" s="409">
        <v>0</v>
      </c>
      <c r="AN32" s="410"/>
      <c r="AO32" s="410"/>
      <c r="AP32" s="410"/>
      <c r="AQ32" s="410"/>
      <c r="AR32" s="410"/>
      <c r="AS32" s="410"/>
      <c r="AT32" s="410"/>
      <c r="AU32" s="410"/>
      <c r="AV32" s="410"/>
      <c r="AW32" s="410"/>
      <c r="AX32" s="410"/>
      <c r="AY32" s="410"/>
      <c r="AZ32" s="410"/>
      <c r="BA32" s="411"/>
      <c r="BB32" s="145">
        <f t="shared" si="0"/>
        <v>88</v>
      </c>
      <c r="BC32" s="394">
        <v>0</v>
      </c>
      <c r="BD32" s="395"/>
      <c r="BE32" s="395"/>
      <c r="BF32" s="395"/>
      <c r="BG32" s="396"/>
      <c r="BH32" s="141">
        <f t="shared" si="1"/>
        <v>104</v>
      </c>
      <c r="BI32" s="403">
        <v>0</v>
      </c>
      <c r="BJ32" s="404"/>
      <c r="BK32" s="404"/>
      <c r="BL32" s="404"/>
      <c r="BM32" s="404"/>
      <c r="BN32" s="404"/>
      <c r="BO32" s="404"/>
      <c r="BP32" s="404"/>
      <c r="BQ32" s="404"/>
      <c r="BR32" s="404"/>
      <c r="BS32" s="404"/>
      <c r="BT32" s="404"/>
      <c r="BU32" s="404"/>
      <c r="BV32" s="404"/>
      <c r="BW32" s="405"/>
      <c r="BX32" s="21"/>
      <c r="BY32" s="21"/>
      <c r="BZ32" s="23"/>
    </row>
    <row r="33" spans="3:78" ht="27.75" customHeight="1" thickBot="1" x14ac:dyDescent="0.25">
      <c r="C33" s="366" t="s">
        <v>35</v>
      </c>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8"/>
      <c r="AF33" s="552"/>
      <c r="AG33" s="553"/>
      <c r="AH33" s="553"/>
      <c r="AI33" s="553"/>
      <c r="AJ33" s="553"/>
      <c r="AK33" s="553"/>
      <c r="AL33" s="553"/>
      <c r="AM33" s="553"/>
      <c r="AN33" s="553"/>
      <c r="AO33" s="553"/>
      <c r="AP33" s="553"/>
      <c r="AQ33" s="553"/>
      <c r="AR33" s="553"/>
      <c r="AS33" s="553"/>
      <c r="AT33" s="553"/>
      <c r="AU33" s="553"/>
      <c r="AV33" s="553"/>
      <c r="AW33" s="553"/>
      <c r="AX33" s="553"/>
      <c r="AY33" s="553"/>
      <c r="AZ33" s="553"/>
      <c r="BA33" s="554"/>
      <c r="BB33" s="146">
        <f t="shared" si="0"/>
        <v>89</v>
      </c>
      <c r="BC33" s="397">
        <v>0</v>
      </c>
      <c r="BD33" s="398"/>
      <c r="BE33" s="398"/>
      <c r="BF33" s="398"/>
      <c r="BG33" s="399"/>
      <c r="BH33" s="142">
        <f t="shared" si="1"/>
        <v>105</v>
      </c>
      <c r="BI33" s="397">
        <v>0</v>
      </c>
      <c r="BJ33" s="398"/>
      <c r="BK33" s="398"/>
      <c r="BL33" s="398"/>
      <c r="BM33" s="398"/>
      <c r="BN33" s="398"/>
      <c r="BO33" s="398"/>
      <c r="BP33" s="398"/>
      <c r="BQ33" s="398"/>
      <c r="BR33" s="398"/>
      <c r="BS33" s="398"/>
      <c r="BT33" s="398"/>
      <c r="BU33" s="398"/>
      <c r="BV33" s="398"/>
      <c r="BW33" s="399"/>
      <c r="BX33" s="21"/>
      <c r="BY33" s="21"/>
      <c r="BZ33" s="24"/>
    </row>
    <row r="34" spans="3:78" ht="27.75" customHeight="1" x14ac:dyDescent="0.2">
      <c r="C34" s="434" t="s">
        <v>36</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6"/>
      <c r="AF34" s="150">
        <f>+AF32+1</f>
        <v>39</v>
      </c>
      <c r="AG34" s="437">
        <v>0</v>
      </c>
      <c r="AH34" s="438"/>
      <c r="AI34" s="438"/>
      <c r="AJ34" s="438"/>
      <c r="AK34" s="439"/>
      <c r="AL34" s="148">
        <f>+AL32+1</f>
        <v>52</v>
      </c>
      <c r="AM34" s="440">
        <v>0</v>
      </c>
      <c r="AN34" s="441"/>
      <c r="AO34" s="441"/>
      <c r="AP34" s="441"/>
      <c r="AQ34" s="441"/>
      <c r="AR34" s="441"/>
      <c r="AS34" s="441"/>
      <c r="AT34" s="441"/>
      <c r="AU34" s="441"/>
      <c r="AV34" s="441"/>
      <c r="AW34" s="441"/>
      <c r="AX34" s="441"/>
      <c r="AY34" s="441"/>
      <c r="AZ34" s="441"/>
      <c r="BA34" s="442"/>
      <c r="BB34" s="147">
        <f>+BB33+1</f>
        <v>90</v>
      </c>
      <c r="BC34" s="528">
        <v>0</v>
      </c>
      <c r="BD34" s="529"/>
      <c r="BE34" s="529"/>
      <c r="BF34" s="529"/>
      <c r="BG34" s="530"/>
      <c r="BH34" s="143">
        <f>+BH33+1</f>
        <v>106</v>
      </c>
      <c r="BI34" s="403">
        <v>0</v>
      </c>
      <c r="BJ34" s="404"/>
      <c r="BK34" s="404"/>
      <c r="BL34" s="404"/>
      <c r="BM34" s="404"/>
      <c r="BN34" s="404"/>
      <c r="BO34" s="404"/>
      <c r="BP34" s="404"/>
      <c r="BQ34" s="404"/>
      <c r="BR34" s="404"/>
      <c r="BS34" s="404"/>
      <c r="BT34" s="404"/>
      <c r="BU34" s="404"/>
      <c r="BV34" s="404"/>
      <c r="BW34" s="405"/>
      <c r="BX34" s="21"/>
      <c r="BY34" s="21"/>
      <c r="BZ34" s="5"/>
    </row>
    <row r="35" spans="3:78" ht="27.75" customHeight="1" x14ac:dyDescent="0.2">
      <c r="C35" s="366" t="s">
        <v>338</v>
      </c>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8"/>
      <c r="AF35" s="146">
        <f>+AF34+1</f>
        <v>40</v>
      </c>
      <c r="AG35" s="424">
        <v>0</v>
      </c>
      <c r="AH35" s="425"/>
      <c r="AI35" s="425"/>
      <c r="AJ35" s="425"/>
      <c r="AK35" s="426"/>
      <c r="AL35" s="149">
        <f>+AL34+1</f>
        <v>53</v>
      </c>
      <c r="AM35" s="424">
        <v>0</v>
      </c>
      <c r="AN35" s="425"/>
      <c r="AO35" s="425"/>
      <c r="AP35" s="425"/>
      <c r="AQ35" s="425"/>
      <c r="AR35" s="425"/>
      <c r="AS35" s="425"/>
      <c r="AT35" s="425"/>
      <c r="AU35" s="425"/>
      <c r="AV35" s="425"/>
      <c r="AW35" s="425"/>
      <c r="AX35" s="425"/>
      <c r="AY35" s="425"/>
      <c r="AZ35" s="425"/>
      <c r="BA35" s="426"/>
      <c r="BB35" s="146">
        <f>+BB34+1</f>
        <v>91</v>
      </c>
      <c r="BC35" s="138">
        <v>0</v>
      </c>
      <c r="BD35" s="67">
        <v>0</v>
      </c>
      <c r="BE35" s="67">
        <v>0</v>
      </c>
      <c r="BF35" s="67">
        <v>0</v>
      </c>
      <c r="BG35" s="139">
        <v>0</v>
      </c>
      <c r="BH35" s="142">
        <f>+BH34+1</f>
        <v>107</v>
      </c>
      <c r="BI35" s="397">
        <v>0</v>
      </c>
      <c r="BJ35" s="398"/>
      <c r="BK35" s="398"/>
      <c r="BL35" s="398"/>
      <c r="BM35" s="398"/>
      <c r="BN35" s="398"/>
      <c r="BO35" s="398"/>
      <c r="BP35" s="398"/>
      <c r="BQ35" s="398"/>
      <c r="BR35" s="398"/>
      <c r="BS35" s="398"/>
      <c r="BT35" s="398"/>
      <c r="BU35" s="398"/>
      <c r="BV35" s="398"/>
      <c r="BW35" s="399"/>
      <c r="BX35" s="21"/>
      <c r="BY35" s="21"/>
      <c r="BZ35" s="24"/>
    </row>
    <row r="36" spans="3:78" ht="27.75" customHeight="1" thickBot="1" x14ac:dyDescent="0.25">
      <c r="C36" s="443" t="s">
        <v>37</v>
      </c>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5"/>
      <c r="AF36" s="134">
        <f>+AF35+1</f>
        <v>41</v>
      </c>
      <c r="AG36" s="446">
        <v>0</v>
      </c>
      <c r="AH36" s="447"/>
      <c r="AI36" s="447"/>
      <c r="AJ36" s="447"/>
      <c r="AK36" s="448"/>
      <c r="AL36" s="133">
        <f>+AL35+1</f>
        <v>54</v>
      </c>
      <c r="AM36" s="449">
        <v>0</v>
      </c>
      <c r="AN36" s="450"/>
      <c r="AO36" s="450"/>
      <c r="AP36" s="450"/>
      <c r="AQ36" s="450"/>
      <c r="AR36" s="450"/>
      <c r="AS36" s="450"/>
      <c r="AT36" s="450"/>
      <c r="AU36" s="450"/>
      <c r="AV36" s="450"/>
      <c r="AW36" s="450"/>
      <c r="AX36" s="450"/>
      <c r="AY36" s="450"/>
      <c r="AZ36" s="450"/>
      <c r="BA36" s="451"/>
      <c r="BB36" s="134">
        <f>+BB35+1</f>
        <v>92</v>
      </c>
      <c r="BC36" s="446">
        <v>0</v>
      </c>
      <c r="BD36" s="447"/>
      <c r="BE36" s="447"/>
      <c r="BF36" s="447"/>
      <c r="BG36" s="448"/>
      <c r="BH36" s="133">
        <f>+BH35+1</f>
        <v>108</v>
      </c>
      <c r="BI36" s="446">
        <v>0</v>
      </c>
      <c r="BJ36" s="447"/>
      <c r="BK36" s="447"/>
      <c r="BL36" s="447"/>
      <c r="BM36" s="447"/>
      <c r="BN36" s="447"/>
      <c r="BO36" s="447"/>
      <c r="BP36" s="447"/>
      <c r="BQ36" s="447"/>
      <c r="BR36" s="447"/>
      <c r="BS36" s="447"/>
      <c r="BT36" s="447"/>
      <c r="BU36" s="447"/>
      <c r="BV36" s="447"/>
      <c r="BW36" s="448"/>
      <c r="BX36" s="21"/>
      <c r="BY36" s="21"/>
      <c r="BZ36" s="5"/>
    </row>
    <row r="37" spans="3:78" ht="27.75" customHeight="1" thickBot="1" x14ac:dyDescent="0.25">
      <c r="C37" s="413" t="s">
        <v>339</v>
      </c>
      <c r="D37" s="414"/>
      <c r="E37" s="417" t="s">
        <v>45</v>
      </c>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9"/>
      <c r="AF37" s="154">
        <v>55</v>
      </c>
      <c r="AG37" s="423">
        <v>0</v>
      </c>
      <c r="AH37" s="423"/>
      <c r="AI37" s="423"/>
      <c r="AJ37" s="423"/>
      <c r="AK37" s="423"/>
      <c r="AL37" s="155">
        <v>57</v>
      </c>
      <c r="AM37" s="423">
        <v>0</v>
      </c>
      <c r="AN37" s="423"/>
      <c r="AO37" s="423"/>
      <c r="AP37" s="423"/>
      <c r="AQ37" s="423"/>
      <c r="AR37" s="423"/>
      <c r="AS37" s="423"/>
      <c r="AT37" s="423"/>
      <c r="AU37" s="423"/>
      <c r="AV37" s="423"/>
      <c r="AW37" s="423"/>
      <c r="AX37" s="423"/>
      <c r="AY37" s="423"/>
      <c r="AZ37" s="423"/>
      <c r="BA37" s="423"/>
      <c r="BB37" s="154">
        <v>109</v>
      </c>
      <c r="BC37" s="423">
        <v>0</v>
      </c>
      <c r="BD37" s="423"/>
      <c r="BE37" s="423"/>
      <c r="BF37" s="423"/>
      <c r="BG37" s="423"/>
      <c r="BH37" s="155">
        <v>111</v>
      </c>
      <c r="BI37" s="423">
        <v>0</v>
      </c>
      <c r="BJ37" s="423"/>
      <c r="BK37" s="423"/>
      <c r="BL37" s="423"/>
      <c r="BM37" s="423"/>
      <c r="BN37" s="423"/>
      <c r="BO37" s="423"/>
      <c r="BP37" s="423"/>
      <c r="BQ37" s="423"/>
      <c r="BR37" s="423"/>
      <c r="BS37" s="423"/>
      <c r="BT37" s="423"/>
      <c r="BU37" s="423"/>
      <c r="BV37" s="423"/>
      <c r="BW37" s="531"/>
    </row>
    <row r="38" spans="3:78" ht="27.75" customHeight="1" thickBot="1" x14ac:dyDescent="0.25">
      <c r="C38" s="415"/>
      <c r="D38" s="416"/>
      <c r="E38" s="420" t="s">
        <v>46</v>
      </c>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2"/>
      <c r="AF38" s="134">
        <f>+AF37+1</f>
        <v>56</v>
      </c>
      <c r="AG38" s="412">
        <v>0</v>
      </c>
      <c r="AH38" s="412"/>
      <c r="AI38" s="412"/>
      <c r="AJ38" s="412"/>
      <c r="AK38" s="412"/>
      <c r="AL38" s="133">
        <f>+AL37+1</f>
        <v>58</v>
      </c>
      <c r="AM38" s="412">
        <v>0</v>
      </c>
      <c r="AN38" s="412"/>
      <c r="AO38" s="412"/>
      <c r="AP38" s="412"/>
      <c r="AQ38" s="412"/>
      <c r="AR38" s="412"/>
      <c r="AS38" s="412"/>
      <c r="AT38" s="412"/>
      <c r="AU38" s="412"/>
      <c r="AV38" s="412"/>
      <c r="AW38" s="412"/>
      <c r="AX38" s="412"/>
      <c r="AY38" s="412"/>
      <c r="AZ38" s="412"/>
      <c r="BA38" s="412"/>
      <c r="BB38" s="134">
        <f>+BB37+1</f>
        <v>110</v>
      </c>
      <c r="BC38" s="412">
        <v>0</v>
      </c>
      <c r="BD38" s="412"/>
      <c r="BE38" s="412"/>
      <c r="BF38" s="412"/>
      <c r="BG38" s="412"/>
      <c r="BH38" s="133">
        <f>+BH37+1</f>
        <v>112</v>
      </c>
      <c r="BI38" s="412">
        <v>0</v>
      </c>
      <c r="BJ38" s="412"/>
      <c r="BK38" s="412"/>
      <c r="BL38" s="412"/>
      <c r="BM38" s="412"/>
      <c r="BN38" s="412"/>
      <c r="BO38" s="412"/>
      <c r="BP38" s="412"/>
      <c r="BQ38" s="412"/>
      <c r="BR38" s="412"/>
      <c r="BS38" s="412"/>
      <c r="BT38" s="412"/>
      <c r="BU38" s="412"/>
      <c r="BV38" s="412"/>
      <c r="BW38" s="532"/>
    </row>
    <row r="39" spans="3:78" ht="27.75" customHeight="1" thickBot="1" x14ac:dyDescent="0.25">
      <c r="C39" s="455" t="s">
        <v>38</v>
      </c>
      <c r="D39" s="456"/>
      <c r="E39" s="463" t="s">
        <v>39</v>
      </c>
      <c r="F39" s="464"/>
      <c r="G39" s="464" t="s">
        <v>40</v>
      </c>
      <c r="H39" s="464"/>
      <c r="I39" s="464"/>
      <c r="J39" s="464"/>
      <c r="K39" s="464"/>
      <c r="L39" s="464"/>
      <c r="M39" s="464"/>
      <c r="N39" s="464"/>
      <c r="O39" s="464"/>
      <c r="P39" s="464"/>
      <c r="Q39" s="464"/>
      <c r="R39" s="464"/>
      <c r="S39" s="464"/>
      <c r="T39" s="464"/>
      <c r="U39" s="464"/>
      <c r="V39" s="464"/>
      <c r="W39" s="464"/>
      <c r="X39" s="464"/>
      <c r="Y39" s="160"/>
      <c r="Z39" s="161"/>
      <c r="AA39" s="161"/>
      <c r="AB39" s="161"/>
      <c r="AC39" s="161"/>
      <c r="AD39" s="161"/>
      <c r="AE39" s="162"/>
      <c r="AF39" s="154">
        <v>59</v>
      </c>
      <c r="AG39" s="433">
        <f>+ROUND(Retencion!D90,-3)</f>
        <v>2293653000</v>
      </c>
      <c r="AH39" s="433"/>
      <c r="AI39" s="433"/>
      <c r="AJ39" s="433"/>
      <c r="AK39" s="433"/>
      <c r="AL39" s="155">
        <v>68</v>
      </c>
      <c r="AM39" s="427">
        <f>+ROUND(Retencion!E90,-3)</f>
        <v>12615000</v>
      </c>
      <c r="AN39" s="427"/>
      <c r="AO39" s="427"/>
      <c r="AP39" s="427"/>
      <c r="AQ39" s="427"/>
      <c r="AR39" s="427"/>
      <c r="AS39" s="427"/>
      <c r="AT39" s="427"/>
      <c r="AU39" s="427"/>
      <c r="AV39" s="427"/>
      <c r="AW39" s="427"/>
      <c r="AX39" s="427"/>
      <c r="AY39" s="427"/>
      <c r="AZ39" s="427"/>
      <c r="BA39" s="427"/>
      <c r="BB39" s="555"/>
      <c r="BC39" s="556"/>
      <c r="BD39" s="556"/>
      <c r="BE39" s="556"/>
      <c r="BF39" s="556"/>
      <c r="BG39" s="556"/>
      <c r="BH39" s="556"/>
      <c r="BI39" s="556"/>
      <c r="BJ39" s="556"/>
      <c r="BK39" s="556"/>
      <c r="BL39" s="556"/>
      <c r="BM39" s="556"/>
      <c r="BN39" s="556"/>
      <c r="BO39" s="556"/>
      <c r="BP39" s="556"/>
      <c r="BQ39" s="556"/>
      <c r="BR39" s="556"/>
      <c r="BS39" s="556"/>
      <c r="BT39" s="556"/>
      <c r="BU39" s="556"/>
      <c r="BV39" s="556"/>
      <c r="BW39" s="557"/>
      <c r="BX39" s="21"/>
      <c r="BY39" s="21"/>
      <c r="BZ39" s="5"/>
    </row>
    <row r="40" spans="3:78" ht="27.75" customHeight="1" x14ac:dyDescent="0.2">
      <c r="C40" s="457"/>
      <c r="D40" s="458"/>
      <c r="E40" s="428" t="s">
        <v>41</v>
      </c>
      <c r="F40" s="429"/>
      <c r="G40" s="429" t="s">
        <v>42</v>
      </c>
      <c r="H40" s="429"/>
      <c r="I40" s="429"/>
      <c r="J40" s="429"/>
      <c r="K40" s="429"/>
      <c r="L40" s="429"/>
      <c r="M40" s="429"/>
      <c r="N40" s="429"/>
      <c r="O40" s="429"/>
      <c r="P40" s="429"/>
      <c r="Q40" s="429"/>
      <c r="R40" s="429"/>
      <c r="S40" s="429"/>
      <c r="T40" s="429"/>
      <c r="U40" s="429"/>
      <c r="V40" s="429"/>
      <c r="W40" s="429"/>
      <c r="X40" s="429"/>
      <c r="Y40" s="159"/>
      <c r="Z40" s="159"/>
      <c r="AA40" s="159"/>
      <c r="AB40" s="159"/>
      <c r="AC40" s="159"/>
      <c r="AD40" s="159"/>
      <c r="AE40" s="163"/>
      <c r="AF40" s="136">
        <f>+AF39+1</f>
        <v>60</v>
      </c>
      <c r="AG40" s="430">
        <v>0</v>
      </c>
      <c r="AH40" s="430"/>
      <c r="AI40" s="430"/>
      <c r="AJ40" s="430"/>
      <c r="AK40" s="430"/>
      <c r="AL40" s="135">
        <f t="shared" si="3"/>
        <v>69</v>
      </c>
      <c r="AM40" s="430">
        <v>0</v>
      </c>
      <c r="AN40" s="430"/>
      <c r="AO40" s="430"/>
      <c r="AP40" s="430"/>
      <c r="AQ40" s="430"/>
      <c r="AR40" s="430"/>
      <c r="AS40" s="430"/>
      <c r="AT40" s="430"/>
      <c r="AU40" s="430"/>
      <c r="AV40" s="430"/>
      <c r="AW40" s="430"/>
      <c r="AX40" s="430"/>
      <c r="AY40" s="430"/>
      <c r="AZ40" s="430"/>
      <c r="BA40" s="430"/>
      <c r="BB40" s="131">
        <v>113</v>
      </c>
      <c r="BC40" s="430">
        <v>0</v>
      </c>
      <c r="BD40" s="430"/>
      <c r="BE40" s="430"/>
      <c r="BF40" s="430"/>
      <c r="BG40" s="430"/>
      <c r="BH40" s="132">
        <v>121</v>
      </c>
      <c r="BI40" s="537">
        <v>0</v>
      </c>
      <c r="BJ40" s="538"/>
      <c r="BK40" s="538"/>
      <c r="BL40" s="538"/>
      <c r="BM40" s="538"/>
      <c r="BN40" s="538"/>
      <c r="BO40" s="538"/>
      <c r="BP40" s="538"/>
      <c r="BQ40" s="538"/>
      <c r="BR40" s="538"/>
      <c r="BS40" s="538"/>
      <c r="BT40" s="538"/>
      <c r="BU40" s="538"/>
      <c r="BV40" s="538"/>
      <c r="BW40" s="539"/>
      <c r="BX40" s="21"/>
      <c r="BY40" s="21"/>
      <c r="BZ40" s="5"/>
    </row>
    <row r="41" spans="3:78" ht="27.75" customHeight="1" x14ac:dyDescent="0.2">
      <c r="C41" s="457"/>
      <c r="D41" s="458"/>
      <c r="E41" s="431" t="s">
        <v>25</v>
      </c>
      <c r="F41" s="432"/>
      <c r="G41" s="432"/>
      <c r="H41" s="432"/>
      <c r="I41" s="432"/>
      <c r="J41" s="432"/>
      <c r="K41" s="432"/>
      <c r="L41" s="432"/>
      <c r="M41" s="432"/>
      <c r="N41" s="432"/>
      <c r="O41" s="432"/>
      <c r="P41" s="432"/>
      <c r="Q41" s="432"/>
      <c r="R41" s="432"/>
      <c r="S41" s="432"/>
      <c r="T41" s="432"/>
      <c r="U41" s="432"/>
      <c r="V41" s="432"/>
      <c r="W41" s="432"/>
      <c r="X41" s="432"/>
      <c r="Y41" s="157"/>
      <c r="Z41" s="158"/>
      <c r="AA41" s="158"/>
      <c r="AB41" s="158"/>
      <c r="AC41" s="158"/>
      <c r="AD41" s="158"/>
      <c r="AE41" s="164"/>
      <c r="AF41" s="166">
        <f t="shared" ref="AF41:AF45" si="4">+AF40+1</f>
        <v>61</v>
      </c>
      <c r="AG41" s="433">
        <v>0</v>
      </c>
      <c r="AH41" s="433"/>
      <c r="AI41" s="433"/>
      <c r="AJ41" s="433"/>
      <c r="AK41" s="433"/>
      <c r="AL41" s="165">
        <f t="shared" si="3"/>
        <v>70</v>
      </c>
      <c r="AM41" s="427">
        <v>0</v>
      </c>
      <c r="AN41" s="427"/>
      <c r="AO41" s="427"/>
      <c r="AP41" s="427"/>
      <c r="AQ41" s="427"/>
      <c r="AR41" s="427"/>
      <c r="AS41" s="427"/>
      <c r="AT41" s="427"/>
      <c r="AU41" s="427"/>
      <c r="AV41" s="427"/>
      <c r="AW41" s="427"/>
      <c r="AX41" s="427"/>
      <c r="AY41" s="427"/>
      <c r="AZ41" s="427"/>
      <c r="BA41" s="427"/>
      <c r="BB41" s="166">
        <f t="shared" ref="BB41:BB45" si="5">+BB40+1</f>
        <v>114</v>
      </c>
      <c r="BC41" s="433">
        <v>0</v>
      </c>
      <c r="BD41" s="433"/>
      <c r="BE41" s="433"/>
      <c r="BF41" s="433"/>
      <c r="BG41" s="433"/>
      <c r="BH41" s="165">
        <f t="shared" si="1"/>
        <v>122</v>
      </c>
      <c r="BI41" s="535">
        <v>0</v>
      </c>
      <c r="BJ41" s="427"/>
      <c r="BK41" s="427"/>
      <c r="BL41" s="427"/>
      <c r="BM41" s="427"/>
      <c r="BN41" s="427"/>
      <c r="BO41" s="427"/>
      <c r="BP41" s="427"/>
      <c r="BQ41" s="427"/>
      <c r="BR41" s="427"/>
      <c r="BS41" s="427"/>
      <c r="BT41" s="427"/>
      <c r="BU41" s="427"/>
      <c r="BV41" s="427"/>
      <c r="BW41" s="536"/>
      <c r="BX41" s="21"/>
      <c r="BY41" s="21"/>
      <c r="BZ41" s="5"/>
    </row>
    <row r="42" spans="3:78" ht="27.75" customHeight="1" x14ac:dyDescent="0.2">
      <c r="C42" s="457"/>
      <c r="D42" s="458"/>
      <c r="E42" s="428" t="s">
        <v>26</v>
      </c>
      <c r="F42" s="429"/>
      <c r="G42" s="429"/>
      <c r="H42" s="429"/>
      <c r="I42" s="429"/>
      <c r="J42" s="429"/>
      <c r="K42" s="429"/>
      <c r="L42" s="429"/>
      <c r="M42" s="429"/>
      <c r="N42" s="429"/>
      <c r="O42" s="429"/>
      <c r="P42" s="429"/>
      <c r="Q42" s="429"/>
      <c r="R42" s="429"/>
      <c r="S42" s="429"/>
      <c r="T42" s="429"/>
      <c r="U42" s="429"/>
      <c r="V42" s="429"/>
      <c r="W42" s="429"/>
      <c r="X42" s="429"/>
      <c r="Y42" s="159"/>
      <c r="Z42" s="159"/>
      <c r="AA42" s="159"/>
      <c r="AB42" s="159"/>
      <c r="AC42" s="159"/>
      <c r="AD42" s="159"/>
      <c r="AE42" s="163"/>
      <c r="AF42" s="136">
        <f t="shared" si="4"/>
        <v>62</v>
      </c>
      <c r="AG42" s="430">
        <v>0</v>
      </c>
      <c r="AH42" s="430"/>
      <c r="AI42" s="430"/>
      <c r="AJ42" s="430"/>
      <c r="AK42" s="430"/>
      <c r="AL42" s="135">
        <f t="shared" si="3"/>
        <v>71</v>
      </c>
      <c r="AM42" s="430">
        <v>0</v>
      </c>
      <c r="AN42" s="430"/>
      <c r="AO42" s="430"/>
      <c r="AP42" s="430"/>
      <c r="AQ42" s="430"/>
      <c r="AR42" s="430"/>
      <c r="AS42" s="430"/>
      <c r="AT42" s="430"/>
      <c r="AU42" s="430"/>
      <c r="AV42" s="430"/>
      <c r="AW42" s="430"/>
      <c r="AX42" s="430"/>
      <c r="AY42" s="430"/>
      <c r="AZ42" s="430"/>
      <c r="BA42" s="430"/>
      <c r="BB42" s="136">
        <f t="shared" si="5"/>
        <v>115</v>
      </c>
      <c r="BC42" s="430">
        <v>0</v>
      </c>
      <c r="BD42" s="430"/>
      <c r="BE42" s="430"/>
      <c r="BF42" s="430"/>
      <c r="BG42" s="430"/>
      <c r="BH42" s="135">
        <f t="shared" si="1"/>
        <v>123</v>
      </c>
      <c r="BI42" s="533">
        <v>0</v>
      </c>
      <c r="BJ42" s="430"/>
      <c r="BK42" s="430"/>
      <c r="BL42" s="430"/>
      <c r="BM42" s="430"/>
      <c r="BN42" s="430"/>
      <c r="BO42" s="430"/>
      <c r="BP42" s="430"/>
      <c r="BQ42" s="430"/>
      <c r="BR42" s="430"/>
      <c r="BS42" s="430"/>
      <c r="BT42" s="430"/>
      <c r="BU42" s="430"/>
      <c r="BV42" s="430"/>
      <c r="BW42" s="534"/>
      <c r="BX42" s="21"/>
      <c r="BY42" s="21"/>
      <c r="BZ42" s="5"/>
    </row>
    <row r="43" spans="3:78" ht="27.75" customHeight="1" x14ac:dyDescent="0.2">
      <c r="C43" s="457"/>
      <c r="D43" s="458"/>
      <c r="E43" s="431" t="s">
        <v>27</v>
      </c>
      <c r="F43" s="432"/>
      <c r="G43" s="432"/>
      <c r="H43" s="432"/>
      <c r="I43" s="432"/>
      <c r="J43" s="432"/>
      <c r="K43" s="432"/>
      <c r="L43" s="432"/>
      <c r="M43" s="432"/>
      <c r="N43" s="432"/>
      <c r="O43" s="432"/>
      <c r="P43" s="432"/>
      <c r="Q43" s="432"/>
      <c r="R43" s="432"/>
      <c r="S43" s="432"/>
      <c r="T43" s="432"/>
      <c r="U43" s="432"/>
      <c r="V43" s="432"/>
      <c r="W43" s="432"/>
      <c r="X43" s="432"/>
      <c r="Y43" s="157"/>
      <c r="Z43" s="158"/>
      <c r="AA43" s="158"/>
      <c r="AB43" s="158"/>
      <c r="AC43" s="158"/>
      <c r="AD43" s="158"/>
      <c r="AE43" s="164"/>
      <c r="AF43" s="166">
        <f t="shared" si="4"/>
        <v>63</v>
      </c>
      <c r="AG43" s="433">
        <v>0</v>
      </c>
      <c r="AH43" s="433"/>
      <c r="AI43" s="433"/>
      <c r="AJ43" s="433"/>
      <c r="AK43" s="433"/>
      <c r="AL43" s="165">
        <f t="shared" si="3"/>
        <v>72</v>
      </c>
      <c r="AM43" s="427">
        <v>0</v>
      </c>
      <c r="AN43" s="427"/>
      <c r="AO43" s="427"/>
      <c r="AP43" s="427"/>
      <c r="AQ43" s="427"/>
      <c r="AR43" s="427"/>
      <c r="AS43" s="427"/>
      <c r="AT43" s="427"/>
      <c r="AU43" s="427"/>
      <c r="AV43" s="427"/>
      <c r="AW43" s="427"/>
      <c r="AX43" s="427"/>
      <c r="AY43" s="427"/>
      <c r="AZ43" s="427"/>
      <c r="BA43" s="427"/>
      <c r="BB43" s="166">
        <f t="shared" si="5"/>
        <v>116</v>
      </c>
      <c r="BC43" s="433">
        <v>0</v>
      </c>
      <c r="BD43" s="433"/>
      <c r="BE43" s="433"/>
      <c r="BF43" s="433"/>
      <c r="BG43" s="433"/>
      <c r="BH43" s="165">
        <f t="shared" si="1"/>
        <v>124</v>
      </c>
      <c r="BI43" s="535">
        <v>0</v>
      </c>
      <c r="BJ43" s="427"/>
      <c r="BK43" s="427"/>
      <c r="BL43" s="427"/>
      <c r="BM43" s="427"/>
      <c r="BN43" s="427"/>
      <c r="BO43" s="427"/>
      <c r="BP43" s="427"/>
      <c r="BQ43" s="427"/>
      <c r="BR43" s="427"/>
      <c r="BS43" s="427"/>
      <c r="BT43" s="427"/>
      <c r="BU43" s="427"/>
      <c r="BV43" s="427"/>
      <c r="BW43" s="536"/>
      <c r="BX43" s="21"/>
      <c r="BY43" s="21"/>
      <c r="BZ43" s="5"/>
    </row>
    <row r="44" spans="3:78" ht="27.75" customHeight="1" x14ac:dyDescent="0.2">
      <c r="C44" s="457"/>
      <c r="D44" s="458"/>
      <c r="E44" s="428" t="s">
        <v>40</v>
      </c>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59"/>
      <c r="AF44" s="136">
        <f t="shared" si="4"/>
        <v>64</v>
      </c>
      <c r="AG44" s="430">
        <v>0</v>
      </c>
      <c r="AH44" s="430"/>
      <c r="AI44" s="430"/>
      <c r="AJ44" s="430"/>
      <c r="AK44" s="430"/>
      <c r="AL44" s="135">
        <f t="shared" si="3"/>
        <v>73</v>
      </c>
      <c r="AM44" s="430">
        <v>0</v>
      </c>
      <c r="AN44" s="430"/>
      <c r="AO44" s="430"/>
      <c r="AP44" s="430"/>
      <c r="AQ44" s="430"/>
      <c r="AR44" s="430"/>
      <c r="AS44" s="430"/>
      <c r="AT44" s="430"/>
      <c r="AU44" s="430"/>
      <c r="AV44" s="430"/>
      <c r="AW44" s="430"/>
      <c r="AX44" s="430"/>
      <c r="AY44" s="430"/>
      <c r="AZ44" s="430"/>
      <c r="BA44" s="430"/>
      <c r="BB44" s="136">
        <f t="shared" si="5"/>
        <v>117</v>
      </c>
      <c r="BC44" s="430">
        <v>0</v>
      </c>
      <c r="BD44" s="430"/>
      <c r="BE44" s="430"/>
      <c r="BF44" s="430"/>
      <c r="BG44" s="430"/>
      <c r="BH44" s="135">
        <f t="shared" si="1"/>
        <v>125</v>
      </c>
      <c r="BI44" s="533">
        <v>0</v>
      </c>
      <c r="BJ44" s="430"/>
      <c r="BK44" s="430"/>
      <c r="BL44" s="430"/>
      <c r="BM44" s="430"/>
      <c r="BN44" s="430"/>
      <c r="BO44" s="430"/>
      <c r="BP44" s="430"/>
      <c r="BQ44" s="430"/>
      <c r="BR44" s="430"/>
      <c r="BS44" s="430"/>
      <c r="BT44" s="430"/>
      <c r="BU44" s="430"/>
      <c r="BV44" s="430"/>
      <c r="BW44" s="534"/>
      <c r="BX44" s="21"/>
      <c r="BY44" s="21"/>
      <c r="BZ44" s="5"/>
    </row>
    <row r="45" spans="3:78" ht="27.75" customHeight="1" x14ac:dyDescent="0.2">
      <c r="C45" s="457"/>
      <c r="D45" s="458"/>
      <c r="E45" s="431" t="s">
        <v>43</v>
      </c>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2"/>
      <c r="AF45" s="166">
        <f t="shared" si="4"/>
        <v>65</v>
      </c>
      <c r="AG45" s="433">
        <v>0</v>
      </c>
      <c r="AH45" s="433"/>
      <c r="AI45" s="433"/>
      <c r="AJ45" s="433"/>
      <c r="AK45" s="433"/>
      <c r="AL45" s="165">
        <f t="shared" si="3"/>
        <v>74</v>
      </c>
      <c r="AM45" s="427">
        <v>0</v>
      </c>
      <c r="AN45" s="427"/>
      <c r="AO45" s="427"/>
      <c r="AP45" s="427"/>
      <c r="AQ45" s="427"/>
      <c r="AR45" s="427"/>
      <c r="AS45" s="427"/>
      <c r="AT45" s="427"/>
      <c r="AU45" s="427"/>
      <c r="AV45" s="427"/>
      <c r="AW45" s="427"/>
      <c r="AX45" s="427"/>
      <c r="AY45" s="427"/>
      <c r="AZ45" s="427"/>
      <c r="BA45" s="427"/>
      <c r="BB45" s="166">
        <f t="shared" si="5"/>
        <v>118</v>
      </c>
      <c r="BC45" s="433">
        <v>0</v>
      </c>
      <c r="BD45" s="433"/>
      <c r="BE45" s="433"/>
      <c r="BF45" s="433"/>
      <c r="BG45" s="433"/>
      <c r="BH45" s="165">
        <f t="shared" si="1"/>
        <v>126</v>
      </c>
      <c r="BI45" s="535">
        <v>0</v>
      </c>
      <c r="BJ45" s="427"/>
      <c r="BK45" s="427"/>
      <c r="BL45" s="427"/>
      <c r="BM45" s="427"/>
      <c r="BN45" s="427"/>
      <c r="BO45" s="427"/>
      <c r="BP45" s="427"/>
      <c r="BQ45" s="427"/>
      <c r="BR45" s="427"/>
      <c r="BS45" s="427"/>
      <c r="BT45" s="427"/>
      <c r="BU45" s="427"/>
      <c r="BV45" s="427"/>
      <c r="BW45" s="536"/>
      <c r="BX45" s="21"/>
      <c r="BY45" s="21"/>
      <c r="BZ45" s="5"/>
    </row>
    <row r="46" spans="3:78" ht="27.75" customHeight="1" x14ac:dyDescent="0.2">
      <c r="C46" s="457"/>
      <c r="D46" s="458"/>
      <c r="E46" s="428" t="s">
        <v>340</v>
      </c>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59"/>
      <c r="AF46" s="136">
        <f>+AF45+1</f>
        <v>66</v>
      </c>
      <c r="AG46" s="430">
        <v>0</v>
      </c>
      <c r="AH46" s="430"/>
      <c r="AI46" s="430"/>
      <c r="AJ46" s="430"/>
      <c r="AK46" s="430"/>
      <c r="AL46" s="135">
        <f>+AL45+1</f>
        <v>75</v>
      </c>
      <c r="AM46" s="430">
        <v>0</v>
      </c>
      <c r="AN46" s="430"/>
      <c r="AO46" s="430"/>
      <c r="AP46" s="430"/>
      <c r="AQ46" s="430"/>
      <c r="AR46" s="430"/>
      <c r="AS46" s="430"/>
      <c r="AT46" s="430"/>
      <c r="AU46" s="430"/>
      <c r="AV46" s="430"/>
      <c r="AW46" s="430"/>
      <c r="AX46" s="430"/>
      <c r="AY46" s="430"/>
      <c r="AZ46" s="430"/>
      <c r="BA46" s="430"/>
      <c r="BB46" s="136">
        <f>+BB45+1</f>
        <v>119</v>
      </c>
      <c r="BC46" s="430">
        <v>0</v>
      </c>
      <c r="BD46" s="430"/>
      <c r="BE46" s="430"/>
      <c r="BF46" s="430"/>
      <c r="BG46" s="430"/>
      <c r="BH46" s="135">
        <f>+BH45+1</f>
        <v>127</v>
      </c>
      <c r="BI46" s="533">
        <v>0</v>
      </c>
      <c r="BJ46" s="430"/>
      <c r="BK46" s="430"/>
      <c r="BL46" s="430"/>
      <c r="BM46" s="430"/>
      <c r="BN46" s="430"/>
      <c r="BO46" s="430"/>
      <c r="BP46" s="430"/>
      <c r="BQ46" s="430"/>
      <c r="BR46" s="430"/>
      <c r="BS46" s="430"/>
      <c r="BT46" s="430"/>
      <c r="BU46" s="430"/>
      <c r="BV46" s="430"/>
      <c r="BW46" s="534"/>
    </row>
    <row r="47" spans="3:78" ht="27.75" customHeight="1" thickBot="1" x14ac:dyDescent="0.25">
      <c r="C47" s="457"/>
      <c r="D47" s="458"/>
      <c r="E47" s="366" t="s">
        <v>44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8"/>
      <c r="AF47" s="146">
        <f>+AF46+1</f>
        <v>67</v>
      </c>
      <c r="AG47" s="398">
        <v>0</v>
      </c>
      <c r="AH47" s="398"/>
      <c r="AI47" s="398"/>
      <c r="AJ47" s="398"/>
      <c r="AK47" s="398"/>
      <c r="AL47" s="142">
        <f>+AL46+1</f>
        <v>76</v>
      </c>
      <c r="AM47" s="398">
        <v>0</v>
      </c>
      <c r="AN47" s="398"/>
      <c r="AO47" s="398"/>
      <c r="AP47" s="398"/>
      <c r="AQ47" s="398"/>
      <c r="AR47" s="398"/>
      <c r="AS47" s="398"/>
      <c r="AT47" s="398"/>
      <c r="AU47" s="398"/>
      <c r="AV47" s="398"/>
      <c r="AW47" s="398"/>
      <c r="AX47" s="398"/>
      <c r="AY47" s="398"/>
      <c r="AZ47" s="398"/>
      <c r="BA47" s="398"/>
      <c r="BB47" s="146">
        <f>+BB46+1</f>
        <v>120</v>
      </c>
      <c r="BC47" s="398">
        <v>0</v>
      </c>
      <c r="BD47" s="398"/>
      <c r="BE47" s="398"/>
      <c r="BF47" s="398"/>
      <c r="BG47" s="398"/>
      <c r="BH47" s="156">
        <f>+BH46+1</f>
        <v>128</v>
      </c>
      <c r="BI47" s="577">
        <v>0</v>
      </c>
      <c r="BJ47" s="578"/>
      <c r="BK47" s="578"/>
      <c r="BL47" s="578"/>
      <c r="BM47" s="578"/>
      <c r="BN47" s="578"/>
      <c r="BO47" s="578"/>
      <c r="BP47" s="578"/>
      <c r="BQ47" s="578"/>
      <c r="BR47" s="578"/>
      <c r="BS47" s="578"/>
      <c r="BT47" s="578"/>
      <c r="BU47" s="578"/>
      <c r="BV47" s="578"/>
      <c r="BW47" s="579"/>
    </row>
    <row r="48" spans="3:78" ht="27.75" customHeight="1" thickBot="1" x14ac:dyDescent="0.25">
      <c r="C48" s="452" t="s">
        <v>47</v>
      </c>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137"/>
      <c r="AG48" s="460"/>
      <c r="AH48" s="460"/>
      <c r="AI48" s="460"/>
      <c r="AJ48" s="460"/>
      <c r="AK48" s="460"/>
      <c r="AL48" s="169"/>
      <c r="AM48" s="454"/>
      <c r="AN48" s="454"/>
      <c r="AO48" s="454"/>
      <c r="AP48" s="454"/>
      <c r="AQ48" s="454"/>
      <c r="AR48" s="454"/>
      <c r="AS48" s="454"/>
      <c r="AT48" s="454"/>
      <c r="AU48" s="454"/>
      <c r="AV48" s="454"/>
      <c r="AW48" s="454"/>
      <c r="AX48" s="454"/>
      <c r="AY48" s="454"/>
      <c r="AZ48" s="454"/>
      <c r="BA48" s="454"/>
      <c r="BB48" s="137"/>
      <c r="BC48" s="137"/>
      <c r="BD48" s="137"/>
      <c r="BE48" s="137"/>
      <c r="BF48" s="167"/>
      <c r="BG48" s="168"/>
      <c r="BH48" s="66">
        <v>129</v>
      </c>
      <c r="BI48" s="575">
        <f>-ROUND(Retencion!E99,-3)</f>
        <v>400000</v>
      </c>
      <c r="BJ48" s="454"/>
      <c r="BK48" s="454"/>
      <c r="BL48" s="454"/>
      <c r="BM48" s="454"/>
      <c r="BN48" s="454"/>
      <c r="BO48" s="454"/>
      <c r="BP48" s="454"/>
      <c r="BQ48" s="454"/>
      <c r="BR48" s="454"/>
      <c r="BS48" s="454"/>
      <c r="BT48" s="454"/>
      <c r="BU48" s="454"/>
      <c r="BV48" s="454"/>
      <c r="BW48" s="576"/>
    </row>
    <row r="49" spans="3:75" ht="27.75" customHeight="1" thickBot="1" x14ac:dyDescent="0.3">
      <c r="C49" s="525" t="s">
        <v>48</v>
      </c>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65"/>
      <c r="AG49" s="75"/>
      <c r="AH49" s="75"/>
      <c r="AI49" s="75"/>
      <c r="AJ49" s="75"/>
      <c r="AK49" s="75"/>
      <c r="AL49" s="76"/>
      <c r="AM49" s="527"/>
      <c r="AN49" s="527"/>
      <c r="AO49" s="527"/>
      <c r="AP49" s="527"/>
      <c r="AQ49" s="527"/>
      <c r="AR49" s="527"/>
      <c r="AS49" s="527"/>
      <c r="AT49" s="527"/>
      <c r="AU49" s="527"/>
      <c r="AV49" s="527"/>
      <c r="AW49" s="527"/>
      <c r="AX49" s="527"/>
      <c r="AY49" s="527"/>
      <c r="AZ49" s="527"/>
      <c r="BA49" s="527"/>
      <c r="BB49" s="65"/>
      <c r="BC49" s="75"/>
      <c r="BD49" s="75"/>
      <c r="BE49" s="75"/>
      <c r="BF49" s="75"/>
      <c r="BG49" s="77"/>
      <c r="BH49" s="74">
        <f t="shared" si="1"/>
        <v>130</v>
      </c>
      <c r="BI49" s="571">
        <f>SUM(BI21:BW47)-BI48+SUM(AM23:BA32)+SUM(AM34:BA47)</f>
        <v>33842000</v>
      </c>
      <c r="BJ49" s="527"/>
      <c r="BK49" s="527"/>
      <c r="BL49" s="527"/>
      <c r="BM49" s="527"/>
      <c r="BN49" s="527"/>
      <c r="BO49" s="527"/>
      <c r="BP49" s="527"/>
      <c r="BQ49" s="527"/>
      <c r="BR49" s="527"/>
      <c r="BS49" s="527"/>
      <c r="BT49" s="527"/>
      <c r="BU49" s="527"/>
      <c r="BV49" s="527"/>
      <c r="BW49" s="572"/>
    </row>
    <row r="50" spans="3:75" ht="27.75" customHeight="1" thickBot="1" x14ac:dyDescent="0.25">
      <c r="C50" s="472" t="s">
        <v>49</v>
      </c>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3"/>
      <c r="BQ50" s="473"/>
      <c r="BR50" s="473"/>
      <c r="BS50" s="473"/>
      <c r="BT50" s="473"/>
      <c r="BU50" s="473"/>
      <c r="BV50" s="473"/>
      <c r="BW50" s="474"/>
    </row>
    <row r="51" spans="3:75" ht="24.75" customHeight="1" x14ac:dyDescent="0.2">
      <c r="C51" s="465" t="s">
        <v>341</v>
      </c>
      <c r="D51" s="466"/>
      <c r="E51" s="431" t="s">
        <v>50</v>
      </c>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2"/>
      <c r="BH51" s="153">
        <f>+BH49+1</f>
        <v>131</v>
      </c>
      <c r="BI51" s="573" cm="1">
        <f t="array" ref="BI51">+ROUND(Retencion!E100:E100,-3)</f>
        <v>409000</v>
      </c>
      <c r="BJ51" s="433"/>
      <c r="BK51" s="433"/>
      <c r="BL51" s="433"/>
      <c r="BM51" s="433"/>
      <c r="BN51" s="433"/>
      <c r="BO51" s="433"/>
      <c r="BP51" s="433"/>
      <c r="BQ51" s="433"/>
      <c r="BR51" s="433"/>
      <c r="BS51" s="433"/>
      <c r="BT51" s="433"/>
      <c r="BU51" s="433"/>
      <c r="BV51" s="433"/>
      <c r="BW51" s="574"/>
    </row>
    <row r="52" spans="3:75" ht="27.75" customHeight="1" x14ac:dyDescent="0.2">
      <c r="C52" s="465"/>
      <c r="D52" s="466"/>
      <c r="E52" s="400" t="s">
        <v>51</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2"/>
      <c r="BH52" s="170">
        <f t="shared" ref="BH52:BH58" si="6">+BH51+1</f>
        <v>132</v>
      </c>
      <c r="BI52" s="403">
        <v>0</v>
      </c>
      <c r="BJ52" s="404"/>
      <c r="BK52" s="404"/>
      <c r="BL52" s="404"/>
      <c r="BM52" s="404"/>
      <c r="BN52" s="404"/>
      <c r="BO52" s="404"/>
      <c r="BP52" s="404"/>
      <c r="BQ52" s="404"/>
      <c r="BR52" s="404"/>
      <c r="BS52" s="404"/>
      <c r="BT52" s="404"/>
      <c r="BU52" s="404"/>
      <c r="BV52" s="404"/>
      <c r="BW52" s="405"/>
    </row>
    <row r="53" spans="3:75" ht="27" customHeight="1" x14ac:dyDescent="0.2">
      <c r="C53" s="465"/>
      <c r="D53" s="466"/>
      <c r="E53" s="431" t="s">
        <v>47</v>
      </c>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2"/>
      <c r="BH53" s="171">
        <f t="shared" si="6"/>
        <v>133</v>
      </c>
      <c r="BI53" s="573">
        <v>0</v>
      </c>
      <c r="BJ53" s="433"/>
      <c r="BK53" s="433"/>
      <c r="BL53" s="433"/>
      <c r="BM53" s="433"/>
      <c r="BN53" s="433"/>
      <c r="BO53" s="433"/>
      <c r="BP53" s="433"/>
      <c r="BQ53" s="433"/>
      <c r="BR53" s="433"/>
      <c r="BS53" s="433"/>
      <c r="BT53" s="433"/>
      <c r="BU53" s="433"/>
      <c r="BV53" s="433"/>
      <c r="BW53" s="574"/>
    </row>
    <row r="54" spans="3:75" ht="24.75" customHeight="1" thickBot="1" x14ac:dyDescent="0.3">
      <c r="C54" s="467"/>
      <c r="D54" s="468"/>
      <c r="E54" s="469" t="s">
        <v>52</v>
      </c>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1"/>
      <c r="BH54" s="172">
        <f t="shared" si="6"/>
        <v>134</v>
      </c>
      <c r="BI54" s="495">
        <f>+BI51+BI52-BI53</f>
        <v>409000</v>
      </c>
      <c r="BJ54" s="496"/>
      <c r="BK54" s="496">
        <v>0</v>
      </c>
      <c r="BL54" s="496"/>
      <c r="BM54" s="496"/>
      <c r="BN54" s="496"/>
      <c r="BO54" s="496"/>
      <c r="BP54" s="496"/>
      <c r="BQ54" s="496"/>
      <c r="BR54" s="496"/>
      <c r="BS54" s="496"/>
      <c r="BT54" s="496"/>
      <c r="BU54" s="496"/>
      <c r="BV54" s="496"/>
      <c r="BW54" s="497"/>
    </row>
    <row r="55" spans="3:75" ht="28.7" customHeight="1" thickTop="1" thickBot="1" x14ac:dyDescent="0.25">
      <c r="C55" s="522" t="s">
        <v>53</v>
      </c>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72"/>
      <c r="AM55" s="524"/>
      <c r="AN55" s="524"/>
      <c r="AO55" s="524"/>
      <c r="AP55" s="524"/>
      <c r="AQ55" s="524"/>
      <c r="AR55" s="524"/>
      <c r="AS55" s="524"/>
      <c r="AT55" s="524"/>
      <c r="AU55" s="524"/>
      <c r="AV55" s="524"/>
      <c r="AW55" s="524"/>
      <c r="AX55" s="524"/>
      <c r="AY55" s="524"/>
      <c r="AZ55" s="524"/>
      <c r="BA55" s="524"/>
      <c r="BB55" s="70"/>
      <c r="BC55" s="70"/>
      <c r="BD55" s="70"/>
      <c r="BE55" s="70"/>
      <c r="BF55" s="70"/>
      <c r="BG55" s="71"/>
      <c r="BH55" s="73">
        <f t="shared" si="6"/>
        <v>135</v>
      </c>
      <c r="BI55" s="498">
        <v>0</v>
      </c>
      <c r="BJ55" s="499"/>
      <c r="BK55" s="499"/>
      <c r="BL55" s="499"/>
      <c r="BM55" s="499"/>
      <c r="BN55" s="499"/>
      <c r="BO55" s="499"/>
      <c r="BP55" s="499"/>
      <c r="BQ55" s="499"/>
      <c r="BR55" s="499"/>
      <c r="BS55" s="499"/>
      <c r="BT55" s="499"/>
      <c r="BU55" s="499"/>
      <c r="BV55" s="499"/>
      <c r="BW55" s="500"/>
    </row>
    <row r="56" spans="3:75" ht="24" customHeight="1" thickTop="1" x14ac:dyDescent="0.25">
      <c r="C56" s="455" t="s">
        <v>54</v>
      </c>
      <c r="D56" s="487"/>
      <c r="E56" s="489" t="s">
        <v>55</v>
      </c>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1"/>
      <c r="BH56" s="176">
        <f>+BH55+1</f>
        <v>136</v>
      </c>
      <c r="BI56" s="558">
        <f>+BI49+BI54+BI55</f>
        <v>34251000</v>
      </c>
      <c r="BJ56" s="559"/>
      <c r="BK56" s="559">
        <v>0</v>
      </c>
      <c r="BL56" s="559"/>
      <c r="BM56" s="559"/>
      <c r="BN56" s="559"/>
      <c r="BO56" s="559"/>
      <c r="BP56" s="559"/>
      <c r="BQ56" s="559"/>
      <c r="BR56" s="559"/>
      <c r="BS56" s="559"/>
      <c r="BT56" s="559"/>
      <c r="BU56" s="559"/>
      <c r="BV56" s="559"/>
      <c r="BW56" s="560"/>
    </row>
    <row r="57" spans="3:75" ht="30.75" customHeight="1" x14ac:dyDescent="0.2">
      <c r="C57" s="457"/>
      <c r="D57" s="488"/>
      <c r="E57" s="431" t="s">
        <v>56</v>
      </c>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2"/>
      <c r="BH57" s="177">
        <f t="shared" si="6"/>
        <v>137</v>
      </c>
      <c r="BI57" s="561">
        <v>0</v>
      </c>
      <c r="BJ57" s="499"/>
      <c r="BK57" s="499">
        <v>0</v>
      </c>
      <c r="BL57" s="499"/>
      <c r="BM57" s="499"/>
      <c r="BN57" s="499"/>
      <c r="BO57" s="499"/>
      <c r="BP57" s="499"/>
      <c r="BQ57" s="499"/>
      <c r="BR57" s="499"/>
      <c r="BS57" s="499"/>
      <c r="BT57" s="499"/>
      <c r="BU57" s="499"/>
      <c r="BV57" s="499"/>
      <c r="BW57" s="562"/>
    </row>
    <row r="58" spans="3:75" ht="30.75" customHeight="1" thickBot="1" x14ac:dyDescent="0.3">
      <c r="C58" s="457"/>
      <c r="D58" s="488"/>
      <c r="E58" s="492" t="s">
        <v>57</v>
      </c>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4"/>
      <c r="BH58" s="217">
        <f t="shared" si="6"/>
        <v>138</v>
      </c>
      <c r="BI58" s="563">
        <f>+BI56+BI57</f>
        <v>34251000</v>
      </c>
      <c r="BJ58" s="564"/>
      <c r="BK58" s="564">
        <v>0</v>
      </c>
      <c r="BL58" s="564"/>
      <c r="BM58" s="564"/>
      <c r="BN58" s="564"/>
      <c r="BO58" s="564"/>
      <c r="BP58" s="564"/>
      <c r="BQ58" s="564"/>
      <c r="BR58" s="564"/>
      <c r="BS58" s="564"/>
      <c r="BT58" s="564"/>
      <c r="BU58" s="564"/>
      <c r="BV58" s="564"/>
      <c r="BW58" s="565"/>
    </row>
    <row r="59" spans="3:75" ht="21.75" customHeight="1" thickBot="1" x14ac:dyDescent="0.25">
      <c r="C59" s="479" t="s">
        <v>342</v>
      </c>
      <c r="D59" s="480"/>
      <c r="E59" s="480"/>
      <c r="F59" s="480"/>
      <c r="G59" s="480"/>
      <c r="H59" s="480"/>
      <c r="I59" s="480"/>
      <c r="J59" s="480"/>
      <c r="K59" s="480"/>
      <c r="L59" s="480"/>
      <c r="M59" s="480"/>
      <c r="N59" s="480"/>
      <c r="O59" s="480"/>
      <c r="P59" s="480"/>
      <c r="Q59" s="480"/>
      <c r="R59" s="480"/>
      <c r="S59" s="481"/>
      <c r="T59" s="481"/>
      <c r="U59" s="481"/>
      <c r="V59" s="481"/>
      <c r="W59" s="481"/>
      <c r="X59" s="481"/>
      <c r="Y59" s="482" t="s">
        <v>343</v>
      </c>
      <c r="Z59" s="482"/>
      <c r="AA59" s="482"/>
      <c r="AB59" s="482"/>
      <c r="AC59" s="482"/>
      <c r="AD59" s="482"/>
      <c r="AE59" s="218"/>
      <c r="AF59" s="218"/>
      <c r="AG59" s="218"/>
      <c r="AH59" s="219"/>
      <c r="AI59" s="219"/>
      <c r="AJ59" s="219"/>
      <c r="AK59" s="219"/>
      <c r="AL59" s="219"/>
      <c r="AM59" s="219"/>
      <c r="AN59" s="219"/>
      <c r="AO59" s="219"/>
      <c r="AP59" s="219"/>
      <c r="AQ59" s="219"/>
      <c r="AR59" s="219"/>
      <c r="AS59" s="219"/>
      <c r="AT59" s="219"/>
      <c r="AU59" s="219"/>
      <c r="AV59" s="219"/>
      <c r="AW59" s="219"/>
      <c r="AX59" s="219"/>
      <c r="AY59" s="219"/>
      <c r="AZ59" s="219"/>
      <c r="BA59" s="219"/>
      <c r="BB59" s="218"/>
      <c r="BC59" s="218"/>
      <c r="BD59" s="219"/>
      <c r="BE59" s="219"/>
      <c r="BF59" s="219"/>
      <c r="BG59" s="219"/>
      <c r="BH59" s="219"/>
      <c r="BI59" s="219"/>
      <c r="BJ59" s="219"/>
      <c r="BK59" s="219"/>
      <c r="BL59" s="219"/>
      <c r="BM59" s="219"/>
      <c r="BN59" s="219"/>
      <c r="BO59" s="219"/>
      <c r="BP59" s="219"/>
      <c r="BQ59" s="219"/>
      <c r="BR59" s="219"/>
      <c r="BS59" s="219"/>
      <c r="BT59" s="219"/>
      <c r="BU59" s="219"/>
      <c r="BV59" s="219"/>
      <c r="BW59" s="220"/>
    </row>
    <row r="60" spans="3:75" ht="18.75" customHeight="1" thickBot="1" x14ac:dyDescent="0.3">
      <c r="C60" s="183"/>
      <c r="D60" s="184"/>
      <c r="E60" s="184"/>
      <c r="F60" s="184"/>
      <c r="G60" s="184"/>
      <c r="H60" s="184"/>
      <c r="I60" s="184"/>
      <c r="J60" s="184"/>
      <c r="K60" s="184"/>
      <c r="L60" s="184"/>
      <c r="M60" s="184"/>
      <c r="N60" s="184"/>
      <c r="O60" s="184"/>
      <c r="P60" s="184"/>
      <c r="Q60" s="184"/>
      <c r="R60" s="184"/>
      <c r="S60" s="184"/>
      <c r="T60" s="184"/>
      <c r="U60" s="184"/>
      <c r="V60" s="184"/>
      <c r="W60" s="184"/>
      <c r="X60" s="184"/>
      <c r="Y60" s="68"/>
      <c r="Z60" s="223"/>
      <c r="AA60" s="223"/>
      <c r="AB60" s="224"/>
      <c r="AC60" s="224"/>
      <c r="AD60" s="224"/>
      <c r="AE60" s="224"/>
      <c r="AF60" s="224"/>
      <c r="AG60" s="68"/>
      <c r="AH60" s="68"/>
      <c r="AI60" s="225"/>
      <c r="AJ60" s="225"/>
      <c r="AK60" s="483" t="s">
        <v>58</v>
      </c>
      <c r="AL60" s="483"/>
      <c r="AM60" s="483"/>
      <c r="AN60" s="483"/>
      <c r="AO60" s="483"/>
      <c r="AP60" s="483"/>
      <c r="AQ60" s="483"/>
      <c r="AR60" s="483"/>
      <c r="AS60" s="483"/>
      <c r="AT60" s="79"/>
      <c r="AU60" s="79"/>
      <c r="AV60" s="79"/>
      <c r="AW60" s="79"/>
      <c r="AX60" s="68"/>
      <c r="AY60" s="68"/>
      <c r="AZ60" s="68"/>
      <c r="BA60" s="68"/>
      <c r="BB60" s="68"/>
      <c r="BC60" s="174"/>
      <c r="BD60" s="216"/>
      <c r="BE60" s="14"/>
      <c r="BF60" s="14"/>
      <c r="BG60" s="14"/>
      <c r="BH60" s="14"/>
      <c r="BI60" s="14"/>
      <c r="BJ60" s="14"/>
      <c r="BK60" s="14"/>
      <c r="BL60" s="10"/>
      <c r="BM60" s="10"/>
      <c r="BN60" s="10"/>
      <c r="BO60" s="10"/>
      <c r="BP60" s="10"/>
      <c r="BQ60" s="10"/>
      <c r="BR60" s="10"/>
      <c r="BS60" s="10"/>
      <c r="BW60" s="188"/>
    </row>
    <row r="61" spans="3:75" ht="18.75" customHeight="1" thickBot="1" x14ac:dyDescent="0.3">
      <c r="C61" s="185" t="s">
        <v>59</v>
      </c>
      <c r="D61" s="186"/>
      <c r="E61" s="173"/>
      <c r="F61" s="173"/>
      <c r="G61" s="173"/>
      <c r="H61" s="173"/>
      <c r="I61" s="173"/>
      <c r="J61" s="173"/>
      <c r="K61" s="173"/>
      <c r="L61" s="173"/>
      <c r="M61" s="173"/>
      <c r="N61" s="173"/>
      <c r="O61" s="173"/>
      <c r="P61" s="173"/>
      <c r="Q61" s="187"/>
      <c r="R61" s="485"/>
      <c r="S61" s="486"/>
      <c r="T61" s="485"/>
      <c r="U61" s="486"/>
      <c r="V61" s="187"/>
      <c r="W61" s="187"/>
      <c r="X61" s="187"/>
      <c r="AH61" s="7"/>
      <c r="AI61" s="7"/>
      <c r="AJ61" s="7"/>
      <c r="AK61" s="484"/>
      <c r="AL61" s="484"/>
      <c r="AM61" s="484"/>
      <c r="AN61" s="484"/>
      <c r="AO61" s="484"/>
      <c r="AP61" s="484"/>
      <c r="AQ61" s="484"/>
      <c r="AR61" s="484"/>
      <c r="AS61" s="484"/>
      <c r="AT61" s="10"/>
      <c r="AU61" s="10"/>
      <c r="AV61" s="10"/>
      <c r="AW61" s="10"/>
      <c r="BB61" s="6"/>
      <c r="BC61" s="188"/>
      <c r="BD61" s="80"/>
      <c r="BE61" s="14"/>
      <c r="BF61" s="14"/>
      <c r="BG61" s="14"/>
      <c r="BH61" s="14"/>
      <c r="BI61" s="14"/>
      <c r="BJ61" s="14"/>
      <c r="BK61" s="14"/>
      <c r="BL61" s="14"/>
      <c r="BM61" s="14"/>
      <c r="BN61" s="10"/>
      <c r="BO61" s="10"/>
      <c r="BP61" s="10"/>
      <c r="BQ61" s="10"/>
      <c r="BR61" s="10"/>
      <c r="BS61" s="10"/>
      <c r="BW61" s="188"/>
    </row>
    <row r="62" spans="3:75" ht="18.75" customHeight="1" thickBot="1" x14ac:dyDescent="0.35">
      <c r="C62" s="189"/>
      <c r="D62" s="187"/>
      <c r="E62" s="187"/>
      <c r="F62" s="187"/>
      <c r="G62" s="187"/>
      <c r="H62" s="187"/>
      <c r="I62" s="187"/>
      <c r="J62" s="187"/>
      <c r="K62" s="187"/>
      <c r="L62" s="187"/>
      <c r="M62" s="187"/>
      <c r="N62" s="187"/>
      <c r="O62" s="187"/>
      <c r="P62" s="187"/>
      <c r="Q62" s="187"/>
      <c r="R62" s="187"/>
      <c r="S62" s="187"/>
      <c r="T62" s="187"/>
      <c r="U62" s="187"/>
      <c r="V62" s="187"/>
      <c r="W62" s="187"/>
      <c r="X62" s="187"/>
      <c r="AL62" s="6" t="s">
        <v>60</v>
      </c>
      <c r="AT62" s="207"/>
      <c r="AU62" s="207"/>
      <c r="AV62" s="207"/>
      <c r="AW62" s="207"/>
      <c r="AX62" s="207"/>
      <c r="AY62" s="207"/>
      <c r="AZ62" s="207"/>
      <c r="BA62" s="207"/>
      <c r="BB62" s="10"/>
      <c r="BC62" s="13"/>
      <c r="BD62" s="216"/>
      <c r="BE62" s="10"/>
      <c r="BF62" s="10"/>
      <c r="BG62" s="190" t="s">
        <v>61</v>
      </c>
      <c r="BH62" s="566" t="s">
        <v>62</v>
      </c>
      <c r="BI62" s="567"/>
      <c r="BJ62" s="568">
        <f>+BI58</f>
        <v>34251000</v>
      </c>
      <c r="BK62" s="569"/>
      <c r="BL62" s="569"/>
      <c r="BM62" s="569"/>
      <c r="BN62" s="569"/>
      <c r="BO62" s="569"/>
      <c r="BP62" s="569"/>
      <c r="BQ62" s="569"/>
      <c r="BR62" s="569"/>
      <c r="BS62" s="569"/>
      <c r="BT62" s="569"/>
      <c r="BU62" s="569"/>
      <c r="BV62" s="569"/>
      <c r="BW62" s="570"/>
    </row>
    <row r="63" spans="3:75" ht="18.75" customHeight="1" thickBot="1" x14ac:dyDescent="0.3">
      <c r="C63" s="475" t="s">
        <v>63</v>
      </c>
      <c r="D63" s="476"/>
      <c r="E63" s="476"/>
      <c r="F63" s="476"/>
      <c r="G63" s="476"/>
      <c r="H63" s="476"/>
      <c r="I63" s="476"/>
      <c r="J63" s="476"/>
      <c r="K63" s="476"/>
      <c r="L63" s="476"/>
      <c r="M63" s="476"/>
      <c r="N63" s="476"/>
      <c r="O63" s="476"/>
      <c r="P63" s="476"/>
      <c r="Q63" s="476"/>
      <c r="R63" s="476"/>
      <c r="S63" s="476"/>
      <c r="T63" s="476"/>
      <c r="U63" s="476"/>
      <c r="V63" s="191"/>
      <c r="W63" s="191"/>
      <c r="X63" s="191"/>
      <c r="AK63" s="221"/>
      <c r="AL63" s="221"/>
      <c r="AM63" s="208"/>
      <c r="AN63" s="208"/>
      <c r="AO63" s="208"/>
      <c r="AP63" s="208"/>
      <c r="AQ63" s="208"/>
      <c r="AR63" s="208"/>
      <c r="AS63" s="208"/>
      <c r="AT63" s="10"/>
      <c r="AU63" s="10"/>
      <c r="AV63" s="10"/>
      <c r="AW63" s="10"/>
      <c r="BB63" s="192"/>
      <c r="BC63" s="209"/>
      <c r="BD63" s="85"/>
      <c r="BE63" s="83"/>
      <c r="BF63" s="83"/>
      <c r="BG63" s="83"/>
      <c r="BH63" s="83"/>
      <c r="BI63" s="83"/>
      <c r="BJ63" s="83"/>
      <c r="BK63" s="83"/>
      <c r="BL63" s="83"/>
      <c r="BM63" s="83"/>
      <c r="BN63" s="83"/>
      <c r="BO63" s="83"/>
      <c r="BP63" s="83"/>
      <c r="BQ63" s="83"/>
      <c r="BR63" s="83"/>
      <c r="BS63" s="83"/>
      <c r="BT63" s="69"/>
      <c r="BU63" s="69"/>
      <c r="BV63" s="69"/>
      <c r="BW63" s="175"/>
    </row>
    <row r="64" spans="3:75" ht="18.75" customHeight="1" thickBot="1" x14ac:dyDescent="0.3">
      <c r="C64" s="193"/>
      <c r="D64" s="178"/>
      <c r="E64" s="178"/>
      <c r="F64" s="178"/>
      <c r="G64" s="178"/>
      <c r="H64" s="178"/>
      <c r="I64" s="178"/>
      <c r="J64" s="178"/>
      <c r="K64" s="178"/>
      <c r="L64" s="178"/>
      <c r="M64" s="178"/>
      <c r="N64" s="178"/>
      <c r="O64" s="178"/>
      <c r="P64" s="178"/>
      <c r="Q64" s="178"/>
      <c r="R64" s="178"/>
      <c r="S64" s="178"/>
      <c r="T64" s="178"/>
      <c r="U64" s="178"/>
      <c r="V64" s="187"/>
      <c r="W64" s="187"/>
      <c r="X64" s="178"/>
      <c r="AH64" s="208"/>
      <c r="AI64" s="208"/>
      <c r="AJ64" s="208"/>
      <c r="AM64" s="208"/>
      <c r="AN64" s="208"/>
      <c r="AO64" s="208"/>
      <c r="AP64" s="208"/>
      <c r="AQ64" s="208"/>
      <c r="AR64" s="208"/>
      <c r="AS64" s="208"/>
      <c r="AT64" s="208"/>
      <c r="AU64" s="208"/>
      <c r="AV64" s="208"/>
      <c r="AW64" s="208"/>
      <c r="AX64" s="208"/>
      <c r="AY64" s="208"/>
      <c r="AZ64" s="208"/>
      <c r="BA64" s="208"/>
      <c r="BB64" s="208"/>
      <c r="BC64" s="210"/>
      <c r="BD64" s="501"/>
      <c r="BE64" s="501"/>
      <c r="BF64" s="501"/>
      <c r="BG64" s="501"/>
      <c r="BH64" s="501"/>
      <c r="BI64" s="501"/>
      <c r="BJ64" s="501"/>
      <c r="BK64" s="501"/>
      <c r="BL64" s="501"/>
      <c r="BM64" s="501"/>
      <c r="BN64" s="501"/>
      <c r="BO64" s="501"/>
      <c r="BP64" s="501"/>
      <c r="BQ64" s="501"/>
      <c r="BR64" s="501"/>
      <c r="BS64" s="501"/>
      <c r="BT64" s="501"/>
      <c r="BU64" s="501"/>
      <c r="BV64" s="501"/>
      <c r="BW64" s="501"/>
    </row>
    <row r="65" spans="3:75" ht="18.75" customHeight="1" thickBot="1" x14ac:dyDescent="0.3">
      <c r="C65" s="477" t="s">
        <v>64</v>
      </c>
      <c r="D65" s="478"/>
      <c r="E65" s="478"/>
      <c r="F65" s="478"/>
      <c r="G65" s="478"/>
      <c r="H65" s="478"/>
      <c r="I65" s="478"/>
      <c r="J65" s="478"/>
      <c r="K65" s="478"/>
      <c r="L65" s="478"/>
      <c r="M65" s="478"/>
      <c r="N65" s="478"/>
      <c r="O65" s="478"/>
      <c r="P65" s="478"/>
      <c r="Q65" s="179"/>
      <c r="R65" s="179"/>
      <c r="S65" s="179"/>
      <c r="T65" s="179"/>
      <c r="U65" s="179"/>
      <c r="V65" s="180"/>
      <c r="W65" s="181"/>
      <c r="X65" s="179"/>
      <c r="AH65" s="208"/>
      <c r="AI65" s="208"/>
      <c r="AJ65" s="208"/>
      <c r="AT65" s="208"/>
      <c r="AU65" s="208"/>
      <c r="AV65" s="208"/>
      <c r="AW65" s="208"/>
      <c r="AX65" s="208"/>
      <c r="AY65" s="208"/>
      <c r="AZ65" s="208"/>
      <c r="BA65" s="208"/>
      <c r="BB65" s="6"/>
      <c r="BC65" s="188"/>
      <c r="BD65" s="501"/>
      <c r="BE65" s="501"/>
      <c r="BF65" s="501"/>
      <c r="BG65" s="501"/>
      <c r="BH65" s="501"/>
      <c r="BI65" s="501"/>
      <c r="BJ65" s="501"/>
      <c r="BK65" s="501"/>
      <c r="BL65" s="501"/>
      <c r="BM65" s="501"/>
      <c r="BN65" s="501"/>
      <c r="BO65" s="501"/>
      <c r="BP65" s="501"/>
      <c r="BQ65" s="501"/>
      <c r="BR65" s="501"/>
      <c r="BS65" s="501"/>
      <c r="BT65" s="501"/>
      <c r="BU65" s="501"/>
      <c r="BV65" s="501"/>
      <c r="BW65" s="501"/>
    </row>
    <row r="66" spans="3:75" ht="18.75" customHeight="1" thickBot="1" x14ac:dyDescent="0.3">
      <c r="C66" s="189"/>
      <c r="D66" s="187"/>
      <c r="E66" s="187"/>
      <c r="F66" s="187"/>
      <c r="G66" s="187"/>
      <c r="H66" s="187"/>
      <c r="I66" s="187"/>
      <c r="J66" s="187"/>
      <c r="K66" s="187"/>
      <c r="L66" s="187"/>
      <c r="M66" s="187"/>
      <c r="N66" s="187"/>
      <c r="O66" s="187"/>
      <c r="P66" s="187"/>
      <c r="Q66" s="187"/>
      <c r="R66" s="187"/>
      <c r="S66" s="187"/>
      <c r="T66" s="187"/>
      <c r="U66" s="187"/>
      <c r="V66" s="187"/>
      <c r="W66" s="187"/>
      <c r="X66" s="187"/>
      <c r="AH66" s="208"/>
      <c r="AI66" s="208"/>
      <c r="AJ66" s="208"/>
      <c r="AT66" s="208"/>
      <c r="AU66" s="208"/>
      <c r="AV66" s="208"/>
      <c r="AW66" s="208"/>
      <c r="AX66" s="208"/>
      <c r="AY66" s="208"/>
      <c r="AZ66" s="208"/>
      <c r="BA66" s="208"/>
      <c r="BB66" s="6"/>
      <c r="BC66" s="188"/>
      <c r="BD66" s="501"/>
      <c r="BE66" s="501"/>
      <c r="BF66" s="501"/>
      <c r="BG66" s="501"/>
      <c r="BH66" s="501"/>
      <c r="BI66" s="501"/>
      <c r="BJ66" s="501"/>
      <c r="BK66" s="501"/>
      <c r="BL66" s="501"/>
      <c r="BM66" s="501"/>
      <c r="BN66" s="501"/>
      <c r="BO66" s="501"/>
      <c r="BP66" s="501"/>
      <c r="BQ66" s="501"/>
      <c r="BR66" s="501"/>
      <c r="BS66" s="501"/>
      <c r="BT66" s="501"/>
      <c r="BU66" s="501"/>
      <c r="BV66" s="501"/>
      <c r="BW66" s="501"/>
    </row>
    <row r="67" spans="3:75" ht="18.75" customHeight="1" thickBot="1" x14ac:dyDescent="0.3">
      <c r="C67" s="185" t="s">
        <v>65</v>
      </c>
      <c r="D67" s="194"/>
      <c r="E67" s="194"/>
      <c r="F67" s="194"/>
      <c r="G67" s="194"/>
      <c r="H67" s="194"/>
      <c r="I67" s="194"/>
      <c r="J67" s="194"/>
      <c r="K67" s="194"/>
      <c r="L67" s="194"/>
      <c r="M67" s="194"/>
      <c r="N67" s="194"/>
      <c r="O67" s="194"/>
      <c r="P67" s="194"/>
      <c r="Q67" s="194"/>
      <c r="R67" s="194"/>
      <c r="S67" s="194"/>
      <c r="T67" s="194"/>
      <c r="U67" s="194"/>
      <c r="V67" s="180"/>
      <c r="W67" s="182"/>
      <c r="X67" s="194"/>
      <c r="AH67" s="208"/>
      <c r="AI67" s="208"/>
      <c r="AJ67" s="208"/>
      <c r="AK67" s="7"/>
      <c r="AL67" s="7"/>
      <c r="AT67" s="208"/>
      <c r="AU67" s="208"/>
      <c r="AV67" s="208"/>
      <c r="AW67" s="208"/>
      <c r="AX67" s="208"/>
      <c r="AY67" s="208"/>
      <c r="AZ67" s="208"/>
      <c r="BA67" s="208"/>
      <c r="BB67" s="6"/>
      <c r="BC67" s="188"/>
      <c r="BD67" s="501"/>
      <c r="BE67" s="501"/>
      <c r="BF67" s="501"/>
      <c r="BG67" s="501"/>
      <c r="BH67" s="501"/>
      <c r="BI67" s="501"/>
      <c r="BJ67" s="501"/>
      <c r="BK67" s="501"/>
      <c r="BL67" s="501"/>
      <c r="BM67" s="501"/>
      <c r="BN67" s="501"/>
      <c r="BO67" s="501"/>
      <c r="BP67" s="501"/>
      <c r="BQ67" s="501"/>
      <c r="BR67" s="501"/>
      <c r="BS67" s="501"/>
      <c r="BT67" s="501"/>
      <c r="BU67" s="501"/>
      <c r="BV67" s="501"/>
      <c r="BW67" s="501"/>
    </row>
    <row r="68" spans="3:75" ht="18.75" customHeight="1" x14ac:dyDescent="0.25">
      <c r="C68" s="195"/>
      <c r="D68" s="196"/>
      <c r="E68" s="197"/>
      <c r="F68" s="197"/>
      <c r="G68" s="197"/>
      <c r="H68" s="197"/>
      <c r="I68" s="197"/>
      <c r="J68" s="197"/>
      <c r="K68" s="173"/>
      <c r="L68" s="173"/>
      <c r="M68" s="198"/>
      <c r="N68" s="198"/>
      <c r="O68" s="198"/>
      <c r="P68" s="198"/>
      <c r="Q68" s="173"/>
      <c r="R68" s="173"/>
      <c r="S68" s="173"/>
      <c r="T68" s="173"/>
      <c r="U68" s="173"/>
      <c r="V68" s="173"/>
      <c r="W68" s="173"/>
      <c r="X68" s="173"/>
      <c r="AH68" s="208"/>
      <c r="AI68" s="208"/>
      <c r="AJ68" s="208"/>
      <c r="AK68" s="502" t="s">
        <v>66</v>
      </c>
      <c r="AL68" s="502"/>
      <c r="AM68" s="502"/>
      <c r="AN68" s="502"/>
      <c r="AO68" s="502"/>
      <c r="AP68" s="502"/>
      <c r="AQ68" s="502"/>
      <c r="AR68" s="502"/>
      <c r="AS68" s="502"/>
      <c r="AT68" s="208"/>
      <c r="AU68" s="208"/>
      <c r="AV68" s="208"/>
      <c r="AW68" s="208"/>
      <c r="AX68" s="208"/>
      <c r="AY68" s="208"/>
      <c r="AZ68" s="208"/>
      <c r="BA68" s="208"/>
      <c r="BB68" s="6"/>
      <c r="BC68" s="188"/>
      <c r="BD68" s="501"/>
      <c r="BE68" s="501"/>
      <c r="BF68" s="501"/>
      <c r="BG68" s="501"/>
      <c r="BH68" s="501"/>
      <c r="BI68" s="501"/>
      <c r="BJ68" s="501"/>
      <c r="BK68" s="501"/>
      <c r="BL68" s="501"/>
      <c r="BM68" s="501"/>
      <c r="BN68" s="501"/>
      <c r="BO68" s="501"/>
      <c r="BP68" s="501"/>
      <c r="BQ68" s="501"/>
      <c r="BR68" s="501"/>
      <c r="BS68" s="501"/>
      <c r="BT68" s="501"/>
      <c r="BU68" s="501"/>
      <c r="BV68" s="501"/>
      <c r="BW68" s="501"/>
    </row>
    <row r="69" spans="3:75" ht="18.75" customHeight="1" x14ac:dyDescent="0.25">
      <c r="C69" s="195"/>
      <c r="D69" s="196"/>
      <c r="E69" s="199"/>
      <c r="F69" s="199"/>
      <c r="G69" s="199"/>
      <c r="H69" s="199"/>
      <c r="I69" s="199"/>
      <c r="J69" s="199"/>
      <c r="K69" s="173"/>
      <c r="L69" s="173"/>
      <c r="M69" s="173"/>
      <c r="N69" s="173"/>
      <c r="O69" s="173"/>
      <c r="P69" s="173"/>
      <c r="Q69" s="173"/>
      <c r="R69" s="173"/>
      <c r="S69" s="173"/>
      <c r="T69" s="173"/>
      <c r="U69" s="173"/>
      <c r="V69" s="173"/>
      <c r="W69" s="173"/>
      <c r="X69" s="173"/>
      <c r="AH69" s="208"/>
      <c r="AI69" s="208"/>
      <c r="AJ69" s="208"/>
      <c r="AK69" s="502"/>
      <c r="AL69" s="502"/>
      <c r="AM69" s="502"/>
      <c r="AN69" s="502"/>
      <c r="AO69" s="502"/>
      <c r="AP69" s="502"/>
      <c r="AQ69" s="502"/>
      <c r="AR69" s="502"/>
      <c r="AS69" s="502"/>
      <c r="AT69" s="208"/>
      <c r="AU69" s="208"/>
      <c r="AV69" s="208"/>
      <c r="AW69" s="208"/>
      <c r="AX69" s="208"/>
      <c r="AY69" s="208"/>
      <c r="AZ69" s="208"/>
      <c r="BA69" s="208"/>
      <c r="BB69" s="6"/>
      <c r="BC69" s="188"/>
      <c r="BD69" s="501"/>
      <c r="BE69" s="501"/>
      <c r="BF69" s="501"/>
      <c r="BG69" s="501"/>
      <c r="BH69" s="501"/>
      <c r="BI69" s="501"/>
      <c r="BJ69" s="501"/>
      <c r="BK69" s="501"/>
      <c r="BL69" s="501"/>
      <c r="BM69" s="501"/>
      <c r="BN69" s="501"/>
      <c r="BO69" s="501"/>
      <c r="BP69" s="501"/>
      <c r="BQ69" s="501"/>
      <c r="BR69" s="501"/>
      <c r="BS69" s="501"/>
      <c r="BT69" s="501"/>
      <c r="BU69" s="501"/>
      <c r="BV69" s="501"/>
      <c r="BW69" s="501"/>
    </row>
    <row r="70" spans="3:75" ht="18.75" customHeight="1" thickBot="1" x14ac:dyDescent="0.3">
      <c r="C70" s="200" t="s">
        <v>67</v>
      </c>
      <c r="D70" s="201"/>
      <c r="E70" s="202"/>
      <c r="F70" s="202"/>
      <c r="G70" s="202"/>
      <c r="H70" s="202"/>
      <c r="I70" s="202"/>
      <c r="J70" s="202"/>
      <c r="K70" s="203"/>
      <c r="L70" s="203"/>
      <c r="M70" s="204"/>
      <c r="N70" s="205"/>
      <c r="O70" s="204"/>
      <c r="P70" s="204"/>
      <c r="Q70" s="204"/>
      <c r="R70" s="204"/>
      <c r="S70" s="204"/>
      <c r="T70" s="206"/>
      <c r="U70" s="206"/>
      <c r="V70" s="206"/>
      <c r="W70" s="206"/>
      <c r="X70" s="206"/>
      <c r="Y70" s="69"/>
      <c r="Z70" s="211"/>
      <c r="AA70" s="211"/>
      <c r="AB70" s="212"/>
      <c r="AC70" s="212"/>
      <c r="AD70" s="212"/>
      <c r="AE70" s="212"/>
      <c r="AF70" s="212"/>
      <c r="AG70" s="69"/>
      <c r="AH70" s="213"/>
      <c r="AI70" s="213"/>
      <c r="AJ70" s="213"/>
      <c r="AK70" s="222"/>
      <c r="AL70" s="222"/>
      <c r="AM70" s="214"/>
      <c r="AN70" s="214"/>
      <c r="AO70" s="214"/>
      <c r="AP70" s="214"/>
      <c r="AQ70" s="214"/>
      <c r="AR70" s="214"/>
      <c r="AS70" s="214"/>
      <c r="AT70" s="213"/>
      <c r="AU70" s="213"/>
      <c r="AV70" s="213"/>
      <c r="AW70" s="213"/>
      <c r="AX70" s="213"/>
      <c r="AY70" s="213"/>
      <c r="AZ70" s="213"/>
      <c r="BA70" s="213"/>
      <c r="BB70" s="214"/>
      <c r="BC70" s="215"/>
      <c r="BD70" s="501"/>
      <c r="BE70" s="501"/>
      <c r="BF70" s="501"/>
      <c r="BG70" s="501"/>
      <c r="BH70" s="501"/>
      <c r="BI70" s="501"/>
      <c r="BJ70" s="501"/>
      <c r="BK70" s="501"/>
      <c r="BL70" s="501"/>
      <c r="BM70" s="501"/>
      <c r="BN70" s="501"/>
      <c r="BO70" s="501"/>
      <c r="BP70" s="501"/>
      <c r="BQ70" s="501"/>
      <c r="BR70" s="501"/>
      <c r="BS70" s="501"/>
      <c r="BT70" s="501"/>
      <c r="BU70" s="501"/>
      <c r="BV70" s="501"/>
      <c r="BW70" s="501"/>
    </row>
    <row r="71" spans="3:75" ht="12" customHeight="1" x14ac:dyDescent="0.25">
      <c r="W71" s="8"/>
      <c r="X71" s="8"/>
      <c r="Y71" s="9"/>
      <c r="Z71" s="9"/>
      <c r="AA71" s="9"/>
      <c r="AD71" s="6"/>
      <c r="AE71" s="6"/>
      <c r="AF71" s="6"/>
      <c r="AQ71" s="5"/>
      <c r="BB71" s="6"/>
      <c r="BM71" s="5"/>
    </row>
    <row r="72" spans="3:75" ht="12" customHeight="1" x14ac:dyDescent="0.25">
      <c r="W72" s="8"/>
      <c r="X72" s="8"/>
      <c r="Y72" s="9"/>
      <c r="Z72" s="9"/>
      <c r="AA72" s="9"/>
      <c r="AD72" s="6"/>
      <c r="AE72" s="6"/>
      <c r="AF72" s="6"/>
      <c r="AV72" s="5"/>
      <c r="BB72" s="6"/>
      <c r="BR72" s="5"/>
    </row>
    <row r="73" spans="3:75" ht="12" customHeight="1" x14ac:dyDescent="0.25">
      <c r="W73" s="8"/>
      <c r="X73" s="8"/>
      <c r="Y73" s="9"/>
      <c r="Z73" s="9"/>
      <c r="AA73" s="9"/>
      <c r="AD73" s="6"/>
      <c r="AE73" s="6"/>
      <c r="AF73" s="6"/>
      <c r="AV73" s="5"/>
      <c r="BB73" s="6"/>
      <c r="BR73" s="5"/>
    </row>
    <row r="74" spans="3:75" ht="12" customHeight="1" x14ac:dyDescent="0.25">
      <c r="AA74" s="9"/>
      <c r="AF74" s="6"/>
      <c r="AY74" s="5"/>
      <c r="BB74" s="6"/>
      <c r="BU74" s="5"/>
    </row>
    <row r="75" spans="3:75" ht="12" customHeight="1" x14ac:dyDescent="0.25">
      <c r="AA75" s="9"/>
      <c r="AF75" s="6"/>
      <c r="BB75" s="6"/>
    </row>
  </sheetData>
  <mergeCells count="208">
    <mergeCell ref="BD67:BW70"/>
    <mergeCell ref="AF19:BA19"/>
    <mergeCell ref="BB19:BW19"/>
    <mergeCell ref="AF21:BA22"/>
    <mergeCell ref="AF33:BA33"/>
    <mergeCell ref="BB39:BW39"/>
    <mergeCell ref="BI56:BW56"/>
    <mergeCell ref="BI57:BW57"/>
    <mergeCell ref="BI58:BW58"/>
    <mergeCell ref="BH62:BI62"/>
    <mergeCell ref="BJ62:BW62"/>
    <mergeCell ref="BI49:BW49"/>
    <mergeCell ref="BI51:BW51"/>
    <mergeCell ref="BI52:BW52"/>
    <mergeCell ref="BI53:BW53"/>
    <mergeCell ref="BI48:BW48"/>
    <mergeCell ref="BC44:BG44"/>
    <mergeCell ref="BI44:BW44"/>
    <mergeCell ref="BC45:BG45"/>
    <mergeCell ref="BI45:BW45"/>
    <mergeCell ref="BC47:BG47"/>
    <mergeCell ref="BI47:BW47"/>
    <mergeCell ref="BC41:BG41"/>
    <mergeCell ref="BI41:BW41"/>
    <mergeCell ref="BC42:BG42"/>
    <mergeCell ref="BI42:BW42"/>
    <mergeCell ref="BC43:BG43"/>
    <mergeCell ref="BI43:BW43"/>
    <mergeCell ref="BC46:BG46"/>
    <mergeCell ref="BI46:BW46"/>
    <mergeCell ref="BC36:BG36"/>
    <mergeCell ref="BI36:BW36"/>
    <mergeCell ref="BC40:BG40"/>
    <mergeCell ref="BI40:BW40"/>
    <mergeCell ref="BC32:BG32"/>
    <mergeCell ref="BI32:BW32"/>
    <mergeCell ref="BC33:BG33"/>
    <mergeCell ref="BI33:BW33"/>
    <mergeCell ref="BC34:BG34"/>
    <mergeCell ref="BI34:BW34"/>
    <mergeCell ref="BC37:BG37"/>
    <mergeCell ref="BI37:BW37"/>
    <mergeCell ref="BC38:BG38"/>
    <mergeCell ref="BI38:BW38"/>
    <mergeCell ref="BI35:BW35"/>
    <mergeCell ref="BC29:BG29"/>
    <mergeCell ref="BI29:BW29"/>
    <mergeCell ref="BC30:BG30"/>
    <mergeCell ref="BI30:BW30"/>
    <mergeCell ref="BC31:BG31"/>
    <mergeCell ref="BI31:BW31"/>
    <mergeCell ref="BC26:BG26"/>
    <mergeCell ref="BI26:BW26"/>
    <mergeCell ref="BC27:BG27"/>
    <mergeCell ref="BI27:BW27"/>
    <mergeCell ref="BC28:BG28"/>
    <mergeCell ref="BI28:BW28"/>
    <mergeCell ref="AK68:AS69"/>
    <mergeCell ref="BS2:BW2"/>
    <mergeCell ref="BG3:BI6"/>
    <mergeCell ref="BJ3:BW7"/>
    <mergeCell ref="BE15:BG15"/>
    <mergeCell ref="BH15:BW15"/>
    <mergeCell ref="BV16:BW16"/>
    <mergeCell ref="BV17:BW17"/>
    <mergeCell ref="C55:AK55"/>
    <mergeCell ref="AM55:BA55"/>
    <mergeCell ref="C49:AE49"/>
    <mergeCell ref="AM49:BA49"/>
    <mergeCell ref="BC23:BG23"/>
    <mergeCell ref="BI23:BW23"/>
    <mergeCell ref="BC24:BG24"/>
    <mergeCell ref="BI24:BW24"/>
    <mergeCell ref="BC25:BG25"/>
    <mergeCell ref="BI25:BW25"/>
    <mergeCell ref="BB20:BG20"/>
    <mergeCell ref="BH20:BW20"/>
    <mergeCell ref="BC21:BG21"/>
    <mergeCell ref="BI21:BW21"/>
    <mergeCell ref="BC22:BG22"/>
    <mergeCell ref="BI22:BW22"/>
    <mergeCell ref="C51:D54"/>
    <mergeCell ref="E51:BG51"/>
    <mergeCell ref="E52:BG52"/>
    <mergeCell ref="E53:BG53"/>
    <mergeCell ref="E54:BG54"/>
    <mergeCell ref="C50:BW50"/>
    <mergeCell ref="C63:U63"/>
    <mergeCell ref="C65:P65"/>
    <mergeCell ref="C59:R59"/>
    <mergeCell ref="S59:X59"/>
    <mergeCell ref="Y59:AB59"/>
    <mergeCell ref="AC59:AD59"/>
    <mergeCell ref="AK60:AS61"/>
    <mergeCell ref="R61:S61"/>
    <mergeCell ref="T61:U61"/>
    <mergeCell ref="C56:D58"/>
    <mergeCell ref="E56:BG56"/>
    <mergeCell ref="E57:BG57"/>
    <mergeCell ref="E58:BG58"/>
    <mergeCell ref="BI54:BW54"/>
    <mergeCell ref="BI55:BW55"/>
    <mergeCell ref="BD64:BW64"/>
    <mergeCell ref="BD65:BW66"/>
    <mergeCell ref="C48:AE48"/>
    <mergeCell ref="AM48:BA48"/>
    <mergeCell ref="E47:AE47"/>
    <mergeCell ref="AG47:AK47"/>
    <mergeCell ref="AM47:BA47"/>
    <mergeCell ref="C39:D47"/>
    <mergeCell ref="E46:AE46"/>
    <mergeCell ref="AG46:AK46"/>
    <mergeCell ref="AM46:BA46"/>
    <mergeCell ref="AG48:AK48"/>
    <mergeCell ref="E44:AE44"/>
    <mergeCell ref="AG44:AK44"/>
    <mergeCell ref="AM44:BA44"/>
    <mergeCell ref="E45:AE45"/>
    <mergeCell ref="AG45:AK45"/>
    <mergeCell ref="AM45:BA45"/>
    <mergeCell ref="E42:X42"/>
    <mergeCell ref="AG42:AK42"/>
    <mergeCell ref="AM42:BA42"/>
    <mergeCell ref="E43:X43"/>
    <mergeCell ref="AG43:AK43"/>
    <mergeCell ref="AM43:BA43"/>
    <mergeCell ref="E39:X39"/>
    <mergeCell ref="AG39:AK39"/>
    <mergeCell ref="AM39:BA39"/>
    <mergeCell ref="E40:X40"/>
    <mergeCell ref="AG40:AK40"/>
    <mergeCell ref="AM40:BA40"/>
    <mergeCell ref="E41:X41"/>
    <mergeCell ref="AG41:AK41"/>
    <mergeCell ref="AM41:BA41"/>
    <mergeCell ref="AG38:AK38"/>
    <mergeCell ref="C34:AE34"/>
    <mergeCell ref="AG34:AK34"/>
    <mergeCell ref="AM34:BA34"/>
    <mergeCell ref="C36:AE36"/>
    <mergeCell ref="AG36:AK36"/>
    <mergeCell ref="AM36:BA36"/>
    <mergeCell ref="C32:AE32"/>
    <mergeCell ref="AG32:AK32"/>
    <mergeCell ref="AM32:BA32"/>
    <mergeCell ref="C33:AE33"/>
    <mergeCell ref="C35:AE35"/>
    <mergeCell ref="AM38:BA38"/>
    <mergeCell ref="C37:D38"/>
    <mergeCell ref="E37:AE37"/>
    <mergeCell ref="E38:AE38"/>
    <mergeCell ref="AG37:AK37"/>
    <mergeCell ref="AM37:BA37"/>
    <mergeCell ref="AG35:AK35"/>
    <mergeCell ref="AM35:BA35"/>
    <mergeCell ref="C30:AE30"/>
    <mergeCell ref="AG30:AK30"/>
    <mergeCell ref="AM30:BA30"/>
    <mergeCell ref="C31:AE31"/>
    <mergeCell ref="AG31:AK31"/>
    <mergeCell ref="AM31:BA31"/>
    <mergeCell ref="C28:AE28"/>
    <mergeCell ref="AG28:AK28"/>
    <mergeCell ref="AM28:BA28"/>
    <mergeCell ref="C29:AE29"/>
    <mergeCell ref="AG29:AK29"/>
    <mergeCell ref="AM29:BA29"/>
    <mergeCell ref="C26:AE26"/>
    <mergeCell ref="AG26:AK26"/>
    <mergeCell ref="AM26:BA26"/>
    <mergeCell ref="C27:AE27"/>
    <mergeCell ref="AG27:AK27"/>
    <mergeCell ref="AM27:BA27"/>
    <mergeCell ref="C24:AE24"/>
    <mergeCell ref="AG24:AK24"/>
    <mergeCell ref="AM24:BA24"/>
    <mergeCell ref="C25:AE25"/>
    <mergeCell ref="AG25:AK25"/>
    <mergeCell ref="AM25:BA25"/>
    <mergeCell ref="C22:AE22"/>
    <mergeCell ref="C23:AE23"/>
    <mergeCell ref="AG23:AK23"/>
    <mergeCell ref="AM23:BA23"/>
    <mergeCell ref="C20:AE20"/>
    <mergeCell ref="AF20:AK20"/>
    <mergeCell ref="AL20:BA20"/>
    <mergeCell ref="C21:AE21"/>
    <mergeCell ref="AI15:AK15"/>
    <mergeCell ref="AL15:BA15"/>
    <mergeCell ref="AZ16:BA16"/>
    <mergeCell ref="E17:AW17"/>
    <mergeCell ref="AZ17:BA17"/>
    <mergeCell ref="M18:O18"/>
    <mergeCell ref="Q18:V18"/>
    <mergeCell ref="AM18:BG18"/>
    <mergeCell ref="E10:AA10"/>
    <mergeCell ref="E11:AA11"/>
    <mergeCell ref="L13:AA13"/>
    <mergeCell ref="C14:D17"/>
    <mergeCell ref="R15:X15"/>
    <mergeCell ref="Y15:AH15"/>
    <mergeCell ref="AW2:BA2"/>
    <mergeCell ref="D4:L4"/>
    <mergeCell ref="C8:F8"/>
    <mergeCell ref="G8:H8"/>
    <mergeCell ref="I8:J8"/>
    <mergeCell ref="V8:X8"/>
    <mergeCell ref="O3:BC7"/>
  </mergeCells>
  <printOptions horizontalCentered="1" verticalCentered="1"/>
  <pageMargins left="0.18055555555555555" right="0.44843749999999999" top="1.5555555555555555E-2" bottom="0.14583333333333334" header="0" footer="0"/>
  <pageSetup scale="4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2CD8E-21E4-487F-AFBA-5C708F31A301}">
  <dimension ref="A1:R103"/>
  <sheetViews>
    <sheetView tabSelected="1" workbookViewId="0">
      <selection activeCell="B28" sqref="B28"/>
    </sheetView>
  </sheetViews>
  <sheetFormatPr baseColWidth="10" defaultRowHeight="15" x14ac:dyDescent="0.25"/>
  <cols>
    <col min="2" max="2" width="81" customWidth="1"/>
    <col min="3" max="3" width="11" style="50" customWidth="1"/>
    <col min="4" max="4" width="25" style="257" customWidth="1"/>
    <col min="5" max="5" width="26" style="257" customWidth="1"/>
    <col min="6" max="6" width="13.140625" style="257" bestFit="1" customWidth="1"/>
    <col min="7" max="7" width="11.5703125" style="257" bestFit="1" customWidth="1"/>
  </cols>
  <sheetData>
    <row r="1" spans="1:7" ht="24" x14ac:dyDescent="0.4">
      <c r="B1" s="238" t="s">
        <v>85</v>
      </c>
    </row>
    <row r="3" spans="1:7" ht="15.75" thickBot="1" x14ac:dyDescent="0.3"/>
    <row r="4" spans="1:7" ht="15.75" thickBot="1" x14ac:dyDescent="0.3">
      <c r="A4" s="236" t="s">
        <v>538</v>
      </c>
      <c r="B4" s="236" t="s">
        <v>70</v>
      </c>
      <c r="C4" s="237" t="s">
        <v>84</v>
      </c>
      <c r="D4" s="295" t="s">
        <v>71</v>
      </c>
      <c r="E4" s="274" t="s">
        <v>72</v>
      </c>
    </row>
    <row r="5" spans="1:7" x14ac:dyDescent="0.25">
      <c r="A5" s="34">
        <v>23650505</v>
      </c>
      <c r="B5" s="581" t="s">
        <v>23</v>
      </c>
      <c r="C5" s="51"/>
      <c r="D5" s="36">
        <f>+SUMIF(Auxiliar!$B:$B,Retencion!A5,Auxiliar!$L:$L)</f>
        <v>43250000</v>
      </c>
      <c r="E5" s="275">
        <f>+SUMIF(Auxiliar!$B:$B,Retencion!A5,Auxiliar!$M:$M)</f>
        <v>2557000</v>
      </c>
      <c r="F5" s="257">
        <f>+VLOOKUP(A5,bp!$A$6:$F$37,6,FALSE)</f>
        <v>2557000</v>
      </c>
      <c r="G5" s="257">
        <f>+E5-F5</f>
        <v>0</v>
      </c>
    </row>
    <row r="6" spans="1:7" ht="15.75" thickBot="1" x14ac:dyDescent="0.3">
      <c r="A6" s="34"/>
      <c r="B6" s="582" t="s">
        <v>81</v>
      </c>
      <c r="C6" s="52"/>
      <c r="D6" s="35">
        <v>0</v>
      </c>
      <c r="E6" s="276">
        <v>0</v>
      </c>
    </row>
    <row r="7" spans="1:7" ht="15.75" thickBot="1" x14ac:dyDescent="0.3">
      <c r="A7" s="34"/>
      <c r="B7" s="583" t="s">
        <v>25</v>
      </c>
      <c r="C7" s="59"/>
      <c r="D7" s="296"/>
      <c r="E7" s="277"/>
    </row>
    <row r="8" spans="1:7" ht="15.75" thickBot="1" x14ac:dyDescent="0.3">
      <c r="A8" s="603">
        <v>23651501</v>
      </c>
      <c r="B8" s="584" t="s">
        <v>82</v>
      </c>
      <c r="C8" s="54">
        <v>0.1</v>
      </c>
      <c r="D8" s="267">
        <f>+SUMIF(Auxiliar!$B:$B,Retencion!A8,Auxiliar!$L:$L)</f>
        <v>3333330</v>
      </c>
      <c r="E8" s="275">
        <f>+SUMIF(Auxiliar!$B:$B,Retencion!A8,Auxiliar!$M:$M)</f>
        <v>333333</v>
      </c>
      <c r="F8" s="257">
        <f>+VLOOKUP(A8,bp!$A$6:$F$37,6,FALSE)</f>
        <v>333333</v>
      </c>
      <c r="G8" s="257">
        <f>+E8-F8</f>
        <v>0</v>
      </c>
    </row>
    <row r="9" spans="1:7" ht="15.75" thickBot="1" x14ac:dyDescent="0.3">
      <c r="A9" s="34"/>
      <c r="B9" s="585" t="s">
        <v>83</v>
      </c>
      <c r="C9" s="55">
        <v>0.11</v>
      </c>
      <c r="D9" s="267">
        <f>+SUMIF(Auxiliar!$B:$B,Retencion!A9,Auxiliar!$N:$N)</f>
        <v>0</v>
      </c>
      <c r="E9" s="275">
        <f>+SUMIF(Auxiliar!$B:$B,Retencion!A9,Auxiliar!$O:$O)</f>
        <v>0</v>
      </c>
    </row>
    <row r="10" spans="1:7" x14ac:dyDescent="0.25">
      <c r="A10" s="34"/>
      <c r="B10" s="583" t="s">
        <v>26</v>
      </c>
      <c r="C10" s="59"/>
      <c r="D10" s="297">
        <f>SUM(D8:D9)</f>
        <v>3333330</v>
      </c>
      <c r="E10" s="297">
        <f>SUM(E8:E9)</f>
        <v>333333</v>
      </c>
    </row>
    <row r="11" spans="1:7" x14ac:dyDescent="0.25">
      <c r="A11" s="34"/>
      <c r="B11" s="584" t="s">
        <v>82</v>
      </c>
      <c r="C11" s="54">
        <v>0.1</v>
      </c>
      <c r="D11" s="262"/>
      <c r="E11" s="278"/>
    </row>
    <row r="12" spans="1:7" ht="15.75" thickBot="1" x14ac:dyDescent="0.3">
      <c r="A12" s="34"/>
      <c r="B12" s="585" t="s">
        <v>83</v>
      </c>
      <c r="C12" s="55">
        <v>0.11</v>
      </c>
      <c r="D12" s="267">
        <f>+SUMIF(Auxiliar!$B:$B,Retencion!A12,Auxiliar!$N:$N)</f>
        <v>0</v>
      </c>
      <c r="E12" s="279"/>
    </row>
    <row r="13" spans="1:7" ht="15.75" thickBot="1" x14ac:dyDescent="0.3">
      <c r="A13" s="34"/>
      <c r="B13" s="586" t="s">
        <v>27</v>
      </c>
      <c r="C13" s="60"/>
      <c r="D13" s="297">
        <f>SUM(D11:D12)</f>
        <v>0</v>
      </c>
      <c r="E13" s="297">
        <f>SUM(E11:E12)</f>
        <v>0</v>
      </c>
    </row>
    <row r="14" spans="1:7" x14ac:dyDescent="0.25">
      <c r="A14" s="34"/>
      <c r="B14" s="587" t="s">
        <v>82</v>
      </c>
      <c r="C14" s="53"/>
      <c r="D14" s="298"/>
      <c r="E14" s="280"/>
    </row>
    <row r="15" spans="1:7" x14ac:dyDescent="0.25">
      <c r="A15" s="34"/>
      <c r="B15" s="584" t="s">
        <v>87</v>
      </c>
      <c r="C15" s="54">
        <v>0.04</v>
      </c>
      <c r="D15" s="262">
        <f>+SUMIF(Auxiliar!$B:$B,Retencion!A15,Auxiliar!$L:$L)</f>
        <v>0</v>
      </c>
      <c r="E15" s="262">
        <f>+SUMIF(Auxiliar!$B:$B,Retencion!A15,Auxiliar!$M:$M)</f>
        <v>0</v>
      </c>
    </row>
    <row r="16" spans="1:7" x14ac:dyDescent="0.25">
      <c r="A16" s="339">
        <v>23652501</v>
      </c>
      <c r="B16" s="584" t="s">
        <v>86</v>
      </c>
      <c r="C16" s="54">
        <v>0.06</v>
      </c>
      <c r="D16" s="262">
        <f>+SUMIF(Auxiliar!$B:$B,Retencion!A16,Auxiliar!$L:$L)</f>
        <v>16675824.470000001</v>
      </c>
      <c r="E16" s="262">
        <f>+SUMIF(Auxiliar!$B:$B,Retencion!A16,Auxiliar!$M:$M)</f>
        <v>1000549</v>
      </c>
      <c r="F16" s="257">
        <f>+VLOOKUP(A16,bp!$A$6:$F$37,6,FALSE)</f>
        <v>951049</v>
      </c>
      <c r="G16" s="257">
        <f>+E16-F16</f>
        <v>49500</v>
      </c>
    </row>
    <row r="17" spans="1:7" x14ac:dyDescent="0.25">
      <c r="A17" s="339">
        <v>23652503</v>
      </c>
      <c r="B17" s="584" t="s">
        <v>88</v>
      </c>
      <c r="C17" s="54">
        <v>0.01</v>
      </c>
      <c r="D17" s="262">
        <f>+SUMIF(Auxiliar!$B:$B,Retencion!A17,Auxiliar!$L:$L)</f>
        <v>24967712</v>
      </c>
      <c r="E17" s="262">
        <f>+SUMIF(Auxiliar!$B:$B,Retencion!A17,Auxiliar!$M:$M)</f>
        <v>249677</v>
      </c>
      <c r="F17" s="257">
        <f>+VLOOKUP(A17,bp!$A$6:$F$37,6,FALSE)</f>
        <v>1064843</v>
      </c>
      <c r="G17" s="257">
        <f>+E17-F17</f>
        <v>-815166</v>
      </c>
    </row>
    <row r="18" spans="1:7" x14ac:dyDescent="0.25">
      <c r="A18" s="34"/>
      <c r="B18" s="584" t="s">
        <v>89</v>
      </c>
      <c r="C18" s="54">
        <v>3.5000000000000003E-2</v>
      </c>
      <c r="D18" s="262">
        <f>+SUMIF(Auxiliar!$B:$B,Retencion!A18,Auxiliar!$L:$L)</f>
        <v>0</v>
      </c>
      <c r="E18" s="262">
        <f>+SUMIF(Auxiliar!$B:$B,Retencion!A18,Auxiliar!$M:$M)</f>
        <v>0</v>
      </c>
    </row>
    <row r="19" spans="1:7" x14ac:dyDescent="0.25">
      <c r="A19" s="339">
        <v>23652507</v>
      </c>
      <c r="B19" s="584" t="s">
        <v>90</v>
      </c>
      <c r="C19" s="54">
        <v>0.01</v>
      </c>
      <c r="D19" s="262">
        <f>+SUMIF(Auxiliar!$B:$B,Retencion!A19,Auxiliar!$L:$L)</f>
        <v>0</v>
      </c>
      <c r="E19" s="262">
        <f>+SUMIF(Auxiliar!$B:$B,Retencion!A19,Auxiliar!$M:$M)</f>
        <v>0</v>
      </c>
    </row>
    <row r="20" spans="1:7" ht="17.25" customHeight="1" x14ac:dyDescent="0.25">
      <c r="A20" s="339">
        <v>23652506</v>
      </c>
      <c r="B20" s="588" t="s">
        <v>94</v>
      </c>
      <c r="C20" s="56">
        <v>3.5000000000000003E-2</v>
      </c>
      <c r="D20" s="262">
        <f>+SUMIF(Auxiliar!$B:$B,Retencion!A20,Auxiliar!$L:$L)</f>
        <v>9623839.5099999998</v>
      </c>
      <c r="E20" s="262">
        <f>+SUMIF(Auxiliar!$B:$B,Retencion!A20,Auxiliar!$M:$M)</f>
        <v>336835</v>
      </c>
      <c r="F20" s="257">
        <f>+VLOOKUP(A20,bp!$A$6:$F$37,6,FALSE)</f>
        <v>336835</v>
      </c>
      <c r="G20" s="257">
        <f>+E20-F20</f>
        <v>0</v>
      </c>
    </row>
    <row r="21" spans="1:7" ht="17.25" customHeight="1" thickBot="1" x14ac:dyDescent="0.3">
      <c r="A21" s="339">
        <v>23652513</v>
      </c>
      <c r="B21" s="588" t="s">
        <v>479</v>
      </c>
      <c r="C21" s="56">
        <v>3.5000000000000003E-2</v>
      </c>
      <c r="D21" s="262">
        <f>+SUMIF(Auxiliar!$B:$B,Retencion!A21,Auxiliar!$L:$L)</f>
        <v>0</v>
      </c>
      <c r="E21" s="262">
        <f>+SUMIF(Auxiliar!$B:$B,Retencion!A21,Auxiliar!$M:$M)</f>
        <v>0</v>
      </c>
    </row>
    <row r="22" spans="1:7" ht="15.75" thickBot="1" x14ac:dyDescent="0.3">
      <c r="A22" s="34"/>
      <c r="B22" s="589" t="s">
        <v>346</v>
      </c>
      <c r="C22" s="227"/>
      <c r="D22" s="299">
        <f>+SUM(D14:D21)</f>
        <v>51267375.979999997</v>
      </c>
      <c r="E22" s="281">
        <f>+SUM(E14:E21)</f>
        <v>1587061</v>
      </c>
    </row>
    <row r="23" spans="1:7" x14ac:dyDescent="0.25">
      <c r="A23" s="34"/>
      <c r="B23" s="587" t="s">
        <v>83</v>
      </c>
      <c r="C23" s="53"/>
      <c r="D23" s="300"/>
      <c r="E23" s="280"/>
    </row>
    <row r="24" spans="1:7" x14ac:dyDescent="0.25">
      <c r="A24" s="339">
        <v>23652502</v>
      </c>
      <c r="B24" s="584" t="s">
        <v>87</v>
      </c>
      <c r="C24" s="54">
        <v>0.04</v>
      </c>
      <c r="D24" s="267">
        <f>+SUMIF(Auxiliar!$B:$B,Retencion!A24,Auxiliar!$N:$N)</f>
        <v>30639254.25</v>
      </c>
      <c r="E24" s="278">
        <f>+SUMIF(Auxiliar!$B:$B,Retencion!A24,Auxiliar!$O:$O)</f>
        <v>1225570</v>
      </c>
      <c r="F24" s="257">
        <f>+VLOOKUP(A24,bp!$A$6:$F$37,6,FALSE)</f>
        <v>1225570</v>
      </c>
      <c r="G24" s="257">
        <f>+E24-F24</f>
        <v>0</v>
      </c>
    </row>
    <row r="25" spans="1:7" x14ac:dyDescent="0.25">
      <c r="A25" s="339">
        <v>23652503</v>
      </c>
      <c r="B25" s="584" t="s">
        <v>88</v>
      </c>
      <c r="C25" s="54">
        <v>0.01</v>
      </c>
      <c r="D25" s="267">
        <f>+SUMIF(Auxiliar!$B:$B,Retencion!A25,Auxiliar!$N:$N)</f>
        <v>81516587.139999986</v>
      </c>
      <c r="E25" s="278">
        <f>+SUMIF(Auxiliar!$B:$B,Retencion!A25,Auxiliar!$O:$O)</f>
        <v>815166</v>
      </c>
      <c r="F25" s="257">
        <f>+VLOOKUP(A25,bp!$A$6:$F$37,6,FALSE)</f>
        <v>1064843</v>
      </c>
      <c r="G25" s="257">
        <f>+E25-F25</f>
        <v>-249677</v>
      </c>
    </row>
    <row r="26" spans="1:7" x14ac:dyDescent="0.25">
      <c r="A26" s="34"/>
      <c r="B26" s="584" t="s">
        <v>89</v>
      </c>
      <c r="C26" s="54">
        <v>3.5000000000000003E-2</v>
      </c>
      <c r="D26" s="267">
        <f>+SUMIF(Auxiliar!$B:$B,Retencion!A26,Auxiliar!$N:$N)</f>
        <v>0</v>
      </c>
      <c r="E26" s="278">
        <f>+SUMIF(Auxiliar!$B:$B,Retencion!A26,Auxiliar!$O:$O)</f>
        <v>0</v>
      </c>
    </row>
    <row r="27" spans="1:7" x14ac:dyDescent="0.25">
      <c r="A27" s="339">
        <v>23652507</v>
      </c>
      <c r="B27" s="584" t="s">
        <v>90</v>
      </c>
      <c r="C27" s="54">
        <v>0.01</v>
      </c>
      <c r="D27" s="267">
        <f>+SUMIF(Auxiliar!$B:$B,Retencion!A27,Auxiliar!$N:$N)</f>
        <v>678630</v>
      </c>
      <c r="E27" s="278">
        <f>+SUMIF(Auxiliar!$B:$B,Retencion!A27,Auxiliar!$O:$O)</f>
        <v>6786</v>
      </c>
      <c r="F27" s="257">
        <f>+VLOOKUP(A27,bp!$A$6:$F$37,6,FALSE)</f>
        <v>6786</v>
      </c>
      <c r="G27" s="257">
        <f>+E27-F27</f>
        <v>0</v>
      </c>
    </row>
    <row r="28" spans="1:7" x14ac:dyDescent="0.25">
      <c r="A28" s="34"/>
      <c r="B28" s="584" t="s">
        <v>91</v>
      </c>
      <c r="C28" s="54">
        <v>0.01</v>
      </c>
      <c r="D28" s="267">
        <f>+SUMIF(Auxiliar!$B:$B,Retencion!A28,Auxiliar!$N:$N)</f>
        <v>0</v>
      </c>
      <c r="E28" s="278">
        <f>+SUMIF(Auxiliar!$B:$B,Retencion!A28,Auxiliar!$O:$O)</f>
        <v>0</v>
      </c>
    </row>
    <row r="29" spans="1:7" x14ac:dyDescent="0.25">
      <c r="A29" s="339">
        <v>23652505</v>
      </c>
      <c r="B29" s="584" t="s">
        <v>92</v>
      </c>
      <c r="C29" s="54">
        <v>0.02</v>
      </c>
      <c r="D29" s="267">
        <f>+SUMIF(Auxiliar!$B:$B,Retencion!A29,Auxiliar!$N:$N)</f>
        <v>31448</v>
      </c>
      <c r="E29" s="278">
        <f>+SUMIF(Auxiliar!$B:$B,Retencion!A29,Auxiliar!$O:$O)</f>
        <v>629</v>
      </c>
      <c r="F29" s="257">
        <f>+VLOOKUP(A29,bp!$A$6:$F$37,6,FALSE)</f>
        <v>629</v>
      </c>
      <c r="G29" s="257">
        <f>+E29-F29</f>
        <v>0</v>
      </c>
    </row>
    <row r="30" spans="1:7" x14ac:dyDescent="0.25">
      <c r="A30" s="34">
        <v>23652514</v>
      </c>
      <c r="B30" s="584" t="s">
        <v>93</v>
      </c>
      <c r="C30" s="54">
        <v>0.02</v>
      </c>
      <c r="D30" s="267">
        <f>+SUMIF(Auxiliar!$B:$B,Retencion!A30,Auxiliar!$N:$N)</f>
        <v>1498900</v>
      </c>
      <c r="E30" s="278">
        <f>+SUMIF(Auxiliar!$B:$B,Retencion!A30,Auxiliar!$O:$O)</f>
        <v>29978</v>
      </c>
      <c r="F30" s="257">
        <f>+VLOOKUP(A30,bp!$A$6:$F$37,6,FALSE)</f>
        <v>29978</v>
      </c>
      <c r="G30" s="257">
        <f>+E30-F30</f>
        <v>0</v>
      </c>
    </row>
    <row r="31" spans="1:7" x14ac:dyDescent="0.25">
      <c r="A31" s="339">
        <v>23652506</v>
      </c>
      <c r="B31" s="588" t="s">
        <v>94</v>
      </c>
      <c r="C31" s="56">
        <v>3.5000000000000003E-2</v>
      </c>
      <c r="D31" s="267">
        <f>+SUMIF(Auxiliar!$B:$B,Retencion!A31,Auxiliar!$N:$N)</f>
        <v>0</v>
      </c>
      <c r="E31" s="278">
        <f>+SUMIF(Auxiliar!$B:$B,Retencion!A31,Auxiliar!$O:$O)</f>
        <v>0</v>
      </c>
    </row>
    <row r="32" spans="1:7" ht="17.25" customHeight="1" thickBot="1" x14ac:dyDescent="0.3">
      <c r="A32" s="339">
        <v>23652513</v>
      </c>
      <c r="B32" s="585" t="s">
        <v>479</v>
      </c>
      <c r="C32" s="55">
        <v>3.5000000000000003E-2</v>
      </c>
      <c r="D32" s="268">
        <f>+SUMIF(Auxiliar!$B:$B,Retencion!A32,Auxiliar!$N:$N)</f>
        <v>2006657.1428571425</v>
      </c>
      <c r="E32" s="279">
        <f>+SUMIF(Auxiliar!$B:$B,Retencion!A32,Auxiliar!$O:$O)</f>
        <v>70233</v>
      </c>
      <c r="F32" s="257">
        <f>+VLOOKUP(A32,bp!$A$6:$F$37,6,FALSE)</f>
        <v>70233</v>
      </c>
      <c r="G32" s="257">
        <f>+E32-F32</f>
        <v>0</v>
      </c>
    </row>
    <row r="33" spans="1:7" x14ac:dyDescent="0.25">
      <c r="A33" s="34"/>
      <c r="B33" s="590" t="s">
        <v>95</v>
      </c>
      <c r="C33" s="228"/>
      <c r="D33" s="301">
        <f>+SUM(D23:D31)</f>
        <v>114364819.38999999</v>
      </c>
      <c r="E33" s="282">
        <f>+SUM(E23:E32)</f>
        <v>2148362</v>
      </c>
    </row>
    <row r="34" spans="1:7" x14ac:dyDescent="0.25">
      <c r="A34" s="34"/>
      <c r="B34" s="591" t="s">
        <v>28</v>
      </c>
      <c r="C34" s="58"/>
      <c r="D34" s="302"/>
      <c r="E34" s="283"/>
    </row>
    <row r="35" spans="1:7" x14ac:dyDescent="0.25">
      <c r="A35" s="34"/>
      <c r="B35" s="584" t="s">
        <v>82</v>
      </c>
      <c r="C35" s="54">
        <v>7.0000000000000007E-2</v>
      </c>
      <c r="D35" s="262">
        <f>+SUMIF(Auxiliar!$B:$B,Retencion!A35,Auxiliar!$L:$L)</f>
        <v>0</v>
      </c>
      <c r="E35" s="262">
        <f>+SUMIF(Auxiliar!$B:$B,Retencion!A35,Auxiliar!$M:$M)</f>
        <v>0</v>
      </c>
    </row>
    <row r="36" spans="1:7" ht="15.75" thickBot="1" x14ac:dyDescent="0.3">
      <c r="A36" s="34"/>
      <c r="B36" s="584" t="s">
        <v>83</v>
      </c>
      <c r="C36" s="54">
        <v>7.0000000000000007E-2</v>
      </c>
      <c r="D36" s="268">
        <f>+SUMIF(Auxiliar!$B:$B,Retencion!A36,Auxiliar!$N:$N)</f>
        <v>0</v>
      </c>
      <c r="E36" s="278">
        <f>+SUMIF(Auxiliar!$B:$B,Retencion!A36,Auxiliar!$O:$O)</f>
        <v>0</v>
      </c>
    </row>
    <row r="37" spans="1:7" x14ac:dyDescent="0.25">
      <c r="A37" s="34"/>
      <c r="B37" s="592" t="s">
        <v>29</v>
      </c>
      <c r="C37" s="63"/>
      <c r="D37" s="303"/>
      <c r="E37" s="284"/>
    </row>
    <row r="38" spans="1:7" x14ac:dyDescent="0.25">
      <c r="A38" s="34">
        <v>23653001</v>
      </c>
      <c r="B38" s="584" t="s">
        <v>311</v>
      </c>
      <c r="C38" s="54">
        <v>0.04</v>
      </c>
      <c r="D38" s="262">
        <f>+SUMIF(Auxiliar!$B:$B,Retencion!A38,Auxiliar!$L:$L)</f>
        <v>0</v>
      </c>
      <c r="E38" s="262">
        <f>+SUMIF(Auxiliar!$B:$B,Retencion!A38,Auxiliar!$M:$M)</f>
        <v>0</v>
      </c>
    </row>
    <row r="39" spans="1:7" x14ac:dyDescent="0.25">
      <c r="A39" s="604">
        <v>23653002</v>
      </c>
      <c r="B39" s="584" t="s">
        <v>310</v>
      </c>
      <c r="C39" s="54">
        <v>3.5000000000000003E-2</v>
      </c>
      <c r="D39" s="262">
        <f>+SUMIF(Auxiliar!$B:$B,Retencion!A39,Auxiliar!$L:$L)</f>
        <v>6989400</v>
      </c>
      <c r="E39" s="262">
        <f>+SUMIF(Auxiliar!$B:$B,Retencion!A39,Auxiliar!$M:$M)</f>
        <v>244629</v>
      </c>
      <c r="F39" s="257">
        <f>+VLOOKUP(A39,bp!$A$6:$F$37,6,FALSE)</f>
        <v>562919</v>
      </c>
      <c r="G39" s="257">
        <f>+E39-F39</f>
        <v>-318290</v>
      </c>
    </row>
    <row r="40" spans="1:7" x14ac:dyDescent="0.25">
      <c r="A40" s="604">
        <v>23653006</v>
      </c>
      <c r="B40" s="584" t="s">
        <v>310</v>
      </c>
      <c r="C40" s="54">
        <v>3.5000000000000003E-2</v>
      </c>
      <c r="D40" s="262">
        <f>+SUMIF(Auxiliar!$B:$B,Retencion!A40,Auxiliar!$L:$L)</f>
        <v>0</v>
      </c>
      <c r="E40" s="262">
        <f>+SUMIF(Auxiliar!$B:$B,Retencion!A40,Auxiliar!$M:$M)</f>
        <v>0</v>
      </c>
    </row>
    <row r="41" spans="1:7" ht="15.75" thickBot="1" x14ac:dyDescent="0.3">
      <c r="A41" s="604"/>
      <c r="B41" s="593" t="s">
        <v>312</v>
      </c>
      <c r="C41" s="229"/>
      <c r="D41" s="285">
        <f>+SUM(D38:D40)</f>
        <v>6989400</v>
      </c>
      <c r="E41" s="285">
        <f>+SUM(E38:E40)</f>
        <v>244629</v>
      </c>
    </row>
    <row r="42" spans="1:7" x14ac:dyDescent="0.25">
      <c r="A42" s="34">
        <v>23653001</v>
      </c>
      <c r="B42" s="581" t="s">
        <v>308</v>
      </c>
      <c r="C42" s="53">
        <v>0.04</v>
      </c>
      <c r="D42" s="267">
        <f>+SUMIF(Auxiliar!$B:$B,Retencion!A42,Auxiliar!$N:$N)</f>
        <v>17295946.609999999</v>
      </c>
      <c r="E42" s="278">
        <f>+SUMIF(Auxiliar!$B:$B,Retencion!A42,Auxiliar!$O:$O)</f>
        <v>691837</v>
      </c>
      <c r="F42" s="257">
        <f>+VLOOKUP(A42,bp!$A$6:$F$37,6,FALSE)</f>
        <v>691837</v>
      </c>
      <c r="G42" s="257">
        <f>+E42-F42</f>
        <v>0</v>
      </c>
    </row>
    <row r="43" spans="1:7" x14ac:dyDescent="0.25">
      <c r="A43" s="604">
        <v>23653002</v>
      </c>
      <c r="B43" s="584" t="s">
        <v>309</v>
      </c>
      <c r="C43" s="54">
        <v>3.5000000000000003E-2</v>
      </c>
      <c r="D43" s="267">
        <f>+SUMIF(Auxiliar!$B:$B,Retencion!A43,Auxiliar!$N:$N)</f>
        <v>9094000</v>
      </c>
      <c r="E43" s="278">
        <f>+SUMIF(Auxiliar!$B:$B,Retencion!A43,Auxiliar!$O:$O)</f>
        <v>318290</v>
      </c>
      <c r="F43" s="257">
        <f>+VLOOKUP(A43,bp!$A$6:$F$37,6,FALSE)</f>
        <v>562919</v>
      </c>
      <c r="G43" s="257">
        <f>+E43-F43</f>
        <v>-244629</v>
      </c>
    </row>
    <row r="44" spans="1:7" x14ac:dyDescent="0.25">
      <c r="A44" s="604">
        <v>23653006</v>
      </c>
      <c r="B44" s="584" t="s">
        <v>309</v>
      </c>
      <c r="C44" s="54">
        <v>3.5000000000000003E-2</v>
      </c>
      <c r="D44" s="267">
        <f>+SUMIF(Auxiliar!$B:$B,Retencion!A44,Auxiliar!$N:$N)</f>
        <v>30838000</v>
      </c>
      <c r="E44" s="278">
        <f>+SUMIF(Auxiliar!$B:$B,Retencion!A44,Auxiliar!$O:$O)</f>
        <v>1079330</v>
      </c>
      <c r="F44" s="257">
        <f>+VLOOKUP(A44,bp!$A$6:$F$37,6,FALSE)</f>
        <v>1079330</v>
      </c>
      <c r="G44" s="257">
        <f>+E44-F44</f>
        <v>0</v>
      </c>
    </row>
    <row r="45" spans="1:7" ht="15.75" thickBot="1" x14ac:dyDescent="0.3">
      <c r="A45" s="604"/>
      <c r="B45" s="594" t="s">
        <v>313</v>
      </c>
      <c r="C45" s="230"/>
      <c r="D45" s="285">
        <f>+SUM(D42:D44)</f>
        <v>57227946.609999999</v>
      </c>
      <c r="E45" s="285">
        <f>+SUM(E42:E44)</f>
        <v>2089457</v>
      </c>
    </row>
    <row r="46" spans="1:7" x14ac:dyDescent="0.25">
      <c r="A46" s="34"/>
      <c r="B46" s="595" t="s">
        <v>30</v>
      </c>
      <c r="C46" s="62"/>
      <c r="D46" s="296"/>
      <c r="E46" s="286"/>
    </row>
    <row r="47" spans="1:7" x14ac:dyDescent="0.25">
      <c r="A47" s="34"/>
      <c r="B47" s="584" t="s">
        <v>318</v>
      </c>
      <c r="C47" s="54"/>
      <c r="D47" s="262">
        <f>+SUMIF(Auxiliar!$B:$B,Retencion!A47,Auxiliar!$L:$L)</f>
        <v>0</v>
      </c>
      <c r="E47" s="262">
        <f>+SUMIF(Auxiliar!$B:$B,Retencion!A47,Auxiliar!$M:$M)</f>
        <v>0</v>
      </c>
    </row>
    <row r="48" spans="1:7" x14ac:dyDescent="0.25">
      <c r="A48" s="34"/>
      <c r="B48" s="584" t="s">
        <v>316</v>
      </c>
      <c r="C48" s="54"/>
      <c r="D48" s="267">
        <f>+SUMIF(Auxiliar!$B:$B,Retencion!A48,Auxiliar!$N:$N)</f>
        <v>0</v>
      </c>
      <c r="E48" s="278">
        <f>+SUMIF(Auxiliar!$B:$B,Retencion!A48,Auxiliar!$O:$O)</f>
        <v>0</v>
      </c>
    </row>
    <row r="49" spans="1:7" ht="15.75" thickBot="1" x14ac:dyDescent="0.3">
      <c r="A49" s="34"/>
      <c r="B49" s="596" t="s">
        <v>30</v>
      </c>
      <c r="C49" s="231"/>
      <c r="D49" s="304"/>
      <c r="E49" s="287"/>
    </row>
    <row r="50" spans="1:7" x14ac:dyDescent="0.25">
      <c r="A50" s="34"/>
      <c r="B50" s="583" t="s">
        <v>31</v>
      </c>
      <c r="C50" s="61"/>
      <c r="D50" s="305"/>
      <c r="E50" s="288"/>
    </row>
    <row r="51" spans="1:7" x14ac:dyDescent="0.25">
      <c r="A51" s="34"/>
      <c r="B51" s="597" t="s">
        <v>314</v>
      </c>
      <c r="C51" s="57">
        <v>0.33</v>
      </c>
      <c r="D51" s="262">
        <f>+SUMIF(Auxiliar!$B:$B,Retencion!A51,Auxiliar!$L:$L)</f>
        <v>0</v>
      </c>
      <c r="E51" s="262">
        <f>+SUMIF(Auxiliar!$B:$B,Retencion!A51,Auxiliar!$M:$M)</f>
        <v>0</v>
      </c>
    </row>
    <row r="52" spans="1:7" x14ac:dyDescent="0.25">
      <c r="A52" s="34"/>
      <c r="B52" s="584" t="s">
        <v>315</v>
      </c>
      <c r="C52" s="54">
        <v>0.2</v>
      </c>
      <c r="D52" s="262">
        <f>+SUMIF(Auxiliar!$B:$B,Retencion!A52,Auxiliar!$L:$L)</f>
        <v>0</v>
      </c>
      <c r="E52" s="262">
        <f>+SUMIF(Auxiliar!$B:$B,Retencion!A52,Auxiliar!$M:$M)</f>
        <v>0</v>
      </c>
    </row>
    <row r="53" spans="1:7" x14ac:dyDescent="0.25">
      <c r="A53" s="34"/>
      <c r="B53" s="598" t="s">
        <v>317</v>
      </c>
      <c r="C53" s="232"/>
      <c r="D53" s="306">
        <f>+SUM(D51:D52)</f>
        <v>0</v>
      </c>
      <c r="E53" s="289">
        <f>+SUM(E51:E52)</f>
        <v>0</v>
      </c>
    </row>
    <row r="54" spans="1:7" x14ac:dyDescent="0.25">
      <c r="A54" s="34"/>
      <c r="B54" s="584" t="s">
        <v>316</v>
      </c>
      <c r="C54" s="54">
        <v>0.2</v>
      </c>
      <c r="D54" s="267">
        <f>+SUMIF(Auxiliar!$B:$B,Retencion!A54,Auxiliar!$N:$N)</f>
        <v>0</v>
      </c>
      <c r="E54" s="278">
        <f>+SUMIF(Auxiliar!$B:$B,Retencion!A54,Auxiliar!$O:$O)</f>
        <v>0</v>
      </c>
    </row>
    <row r="55" spans="1:7" ht="15.75" thickBot="1" x14ac:dyDescent="0.3">
      <c r="A55" s="34"/>
      <c r="B55" s="596" t="s">
        <v>319</v>
      </c>
      <c r="C55" s="231"/>
      <c r="D55" s="304">
        <f>+D54</f>
        <v>0</v>
      </c>
      <c r="E55" s="287">
        <f>+E54</f>
        <v>0</v>
      </c>
    </row>
    <row r="56" spans="1:7" ht="15.75" thickBot="1" x14ac:dyDescent="0.3">
      <c r="A56" s="34"/>
      <c r="B56" s="586" t="s">
        <v>32</v>
      </c>
      <c r="C56" s="234"/>
      <c r="D56" s="307"/>
      <c r="E56" s="290"/>
    </row>
    <row r="57" spans="1:7" ht="15.75" thickBot="1" x14ac:dyDescent="0.3">
      <c r="A57" s="34">
        <v>23654005</v>
      </c>
      <c r="B57" s="581" t="s">
        <v>320</v>
      </c>
      <c r="C57" s="53">
        <v>3.5000000000000003E-2</v>
      </c>
      <c r="D57" s="262">
        <f>+SUMIF(Auxiliar!$B:$B,Retencion!A57,Auxiliar!$L:$L)</f>
        <v>4031085.7142857141</v>
      </c>
      <c r="E57" s="262">
        <f>+SUMIF(Auxiliar!$B:$B,Retencion!A57,Auxiliar!$M:$M)</f>
        <v>141088</v>
      </c>
      <c r="F57" s="257">
        <f>+VLOOKUP(A57,bp!$A$6:$F$37,6,FALSE)</f>
        <v>141088</v>
      </c>
      <c r="G57" s="257">
        <f>+E57-F57</f>
        <v>0</v>
      </c>
    </row>
    <row r="58" spans="1:7" x14ac:dyDescent="0.25">
      <c r="A58" s="34">
        <v>23654001</v>
      </c>
      <c r="B58" s="581" t="s">
        <v>320</v>
      </c>
      <c r="C58" s="53">
        <v>3.5000000000000003E-2</v>
      </c>
      <c r="D58" s="262">
        <f>+SUMIF(Auxiliar!$B:$B,Retencion!A58,Auxiliar!$L:$L)</f>
        <v>1554537.8030000001</v>
      </c>
      <c r="E58" s="262">
        <f>+SUMIF(Auxiliar!$B:$B,Retencion!A58,Auxiliar!$M:$M)</f>
        <v>38863</v>
      </c>
      <c r="F58" s="257">
        <f>+VLOOKUP(A58,bp!$A$6:$F$37,6,FALSE)</f>
        <v>9934098</v>
      </c>
      <c r="G58" s="257">
        <f>+E58-F58</f>
        <v>-9895235</v>
      </c>
    </row>
    <row r="59" spans="1:7" x14ac:dyDescent="0.25">
      <c r="A59" s="34"/>
      <c r="B59" s="597" t="s">
        <v>321</v>
      </c>
      <c r="C59" s="57">
        <v>2.5000000000000001E-2</v>
      </c>
      <c r="D59" s="262">
        <f>+SUMIF(Auxiliar!$B:$B,Retencion!A59,Auxiliar!$L:$L)</f>
        <v>0</v>
      </c>
      <c r="E59" s="262">
        <f>+SUMIF(Auxiliar!$B:$B,Retencion!A59,Auxiliar!$M:$M)</f>
        <v>0</v>
      </c>
    </row>
    <row r="60" spans="1:7" x14ac:dyDescent="0.25">
      <c r="A60" s="339">
        <v>23654003</v>
      </c>
      <c r="B60" s="597" t="s">
        <v>326</v>
      </c>
      <c r="C60" s="57">
        <v>1E-3</v>
      </c>
      <c r="D60" s="262">
        <f>+SUMIF(Auxiliar!$B:$B,Retencion!A60,Auxiliar!$L:$L)</f>
        <v>0</v>
      </c>
      <c r="E60" s="262">
        <f>+SUMIF(Auxiliar!$B:$B,Retencion!A60,Auxiliar!$M:$M)</f>
        <v>0</v>
      </c>
    </row>
    <row r="61" spans="1:7" x14ac:dyDescent="0.25">
      <c r="A61" s="339">
        <v>23654006</v>
      </c>
      <c r="B61" s="597" t="s">
        <v>324</v>
      </c>
      <c r="C61" s="57">
        <v>1.4999999999999999E-2</v>
      </c>
      <c r="D61" s="262">
        <f>+SUMIF(Auxiliar!$B:$B,Retencion!A61,Auxiliar!$L:$L)</f>
        <v>150027300</v>
      </c>
      <c r="E61" s="262">
        <f>+SUMIF(Auxiliar!$B:$B,Retencion!A61,Auxiliar!$M:$M)</f>
        <v>2250410</v>
      </c>
      <c r="F61" s="257">
        <f>+VLOOKUP(A61,bp!$A$6:$F$37,6,FALSE)</f>
        <v>2581100</v>
      </c>
      <c r="G61" s="257">
        <f>+E61-F61</f>
        <v>-330690</v>
      </c>
    </row>
    <row r="62" spans="1:7" x14ac:dyDescent="0.25">
      <c r="A62" s="34"/>
      <c r="B62" s="599" t="s">
        <v>323</v>
      </c>
      <c r="C62" s="233"/>
      <c r="D62" s="308">
        <f>+SUM(D57:D61)</f>
        <v>155612923.5172857</v>
      </c>
      <c r="E62" s="291">
        <f>+SUM(E57:E61)</f>
        <v>2430361</v>
      </c>
    </row>
    <row r="63" spans="1:7" x14ac:dyDescent="0.25">
      <c r="A63" s="34">
        <v>23654001</v>
      </c>
      <c r="B63" s="597" t="s">
        <v>322</v>
      </c>
      <c r="C63" s="57">
        <v>2.5000000000000001E-2</v>
      </c>
      <c r="D63" s="267">
        <f>+SUMIF(Auxiliar!$B:$B,Retencion!A63,Auxiliar!$N:$N)</f>
        <v>395809191.40000004</v>
      </c>
      <c r="E63" s="278">
        <f>+SUMIF(Auxiliar!$B:$B,Retencion!A63,Auxiliar!$O:$O)</f>
        <v>9895235</v>
      </c>
      <c r="F63" s="257">
        <f>+VLOOKUP(A63,bp!$A$6:$F$37,6,FALSE)</f>
        <v>9934098</v>
      </c>
      <c r="G63" s="257">
        <f>+E63-F63</f>
        <v>-38863</v>
      </c>
    </row>
    <row r="64" spans="1:7" x14ac:dyDescent="0.25">
      <c r="A64" s="339">
        <v>23654006</v>
      </c>
      <c r="B64" s="597" t="s">
        <v>324</v>
      </c>
      <c r="C64" s="57">
        <v>1.4999999999999999E-2</v>
      </c>
      <c r="D64" s="267">
        <f>+SUMIF(Auxiliar!$B:$B,Retencion!A64,Auxiliar!$N:$N)</f>
        <v>22046000</v>
      </c>
      <c r="E64" s="278">
        <f>+SUMIF(Auxiliar!$B:$B,Retencion!A64,Auxiliar!$O:$O)</f>
        <v>330690</v>
      </c>
      <c r="F64" s="257">
        <f>+VLOOKUP(A64,bp!$A$6:$F$37,6,FALSE)</f>
        <v>2581100</v>
      </c>
      <c r="G64" s="257">
        <f>+E64-F64</f>
        <v>-2250410</v>
      </c>
    </row>
    <row r="65" spans="1:7" x14ac:dyDescent="0.25">
      <c r="A65" s="34"/>
      <c r="B65" s="597" t="s">
        <v>325</v>
      </c>
      <c r="C65" s="57">
        <v>5.0000000000000001E-3</v>
      </c>
      <c r="D65" s="267">
        <f>+SUMIF(Auxiliar!$B:$B,Retencion!A65,Auxiliar!$N:$N)</f>
        <v>0</v>
      </c>
      <c r="E65" s="278">
        <f>+SUMIF(Auxiliar!$B:$B,Retencion!A65,Auxiliar!$O:$O)</f>
        <v>0</v>
      </c>
    </row>
    <row r="66" spans="1:7" ht="22.5" customHeight="1" x14ac:dyDescent="0.25">
      <c r="A66" s="339">
        <v>23654003</v>
      </c>
      <c r="B66" s="600" t="s">
        <v>326</v>
      </c>
      <c r="C66" s="57">
        <v>1E-3</v>
      </c>
      <c r="D66" s="267">
        <f>+SUMIF(Auxiliar!$B:$B,Retencion!A66,Auxiliar!$N:$N)</f>
        <v>12027661.826177001</v>
      </c>
      <c r="E66" s="278">
        <f>+SUMIF(Auxiliar!$B:$B,Retencion!A66,Auxiliar!$O:$O)</f>
        <v>12027</v>
      </c>
      <c r="F66" s="257">
        <f>+VLOOKUP(A66,bp!$A$6:$F$37,6,FALSE)</f>
        <v>12027</v>
      </c>
      <c r="G66" s="257">
        <f>+E66-F66</f>
        <v>0</v>
      </c>
    </row>
    <row r="67" spans="1:7" ht="22.5" customHeight="1" x14ac:dyDescent="0.25">
      <c r="A67" s="34"/>
      <c r="B67" s="601" t="s">
        <v>327</v>
      </c>
      <c r="C67" s="54">
        <v>0.01</v>
      </c>
      <c r="D67" s="267">
        <f>+SUMIF(Auxiliar!$B:$B,Retencion!A67,Auxiliar!$N:$N)</f>
        <v>0</v>
      </c>
      <c r="E67" s="278">
        <f>+SUMIF(Auxiliar!$B:$B,Retencion!A67,Auxiliar!$O:$O)</f>
        <v>0</v>
      </c>
    </row>
    <row r="68" spans="1:7" ht="22.5" customHeight="1" x14ac:dyDescent="0.25">
      <c r="A68" s="34"/>
      <c r="B68" s="601" t="s">
        <v>328</v>
      </c>
      <c r="C68" s="54">
        <v>0.01</v>
      </c>
      <c r="D68" s="267">
        <f>+SUMIF(Auxiliar!$B:$B,Retencion!A68,Auxiliar!$N:$N)</f>
        <v>0</v>
      </c>
      <c r="E68" s="278">
        <f>+SUMIF(Auxiliar!$B:$B,Retencion!A68,Auxiliar!$O:$O)</f>
        <v>0</v>
      </c>
    </row>
    <row r="69" spans="1:7" ht="22.5" customHeight="1" x14ac:dyDescent="0.25">
      <c r="A69" s="34"/>
      <c r="B69" s="601" t="s">
        <v>329</v>
      </c>
      <c r="C69" s="54">
        <v>0.01</v>
      </c>
      <c r="D69" s="267">
        <f>+SUMIF(Auxiliar!$B:$B,Retencion!A69,Auxiliar!$N:$N)</f>
        <v>0</v>
      </c>
      <c r="E69" s="278">
        <f>+SUMIF(Auxiliar!$B:$B,Retencion!A69,Auxiliar!$O:$O)</f>
        <v>0</v>
      </c>
    </row>
    <row r="70" spans="1:7" ht="22.5" customHeight="1" x14ac:dyDescent="0.25">
      <c r="A70" s="34"/>
      <c r="B70" s="601" t="s">
        <v>330</v>
      </c>
      <c r="C70" s="54">
        <v>2.5000000000000001E-2</v>
      </c>
      <c r="D70" s="267">
        <f>+SUMIF(Auxiliar!$B:$B,Retencion!A70,Auxiliar!$N:$N)</f>
        <v>0</v>
      </c>
      <c r="E70" s="278">
        <f>+SUMIF(Auxiliar!$B:$B,Retencion!A70,Auxiliar!$O:$O)</f>
        <v>0</v>
      </c>
    </row>
    <row r="71" spans="1:7" ht="22.5" customHeight="1" x14ac:dyDescent="0.25">
      <c r="A71" s="34"/>
      <c r="B71" s="601" t="s">
        <v>331</v>
      </c>
      <c r="C71" s="54">
        <v>2.5000000000000001E-2</v>
      </c>
      <c r="D71" s="267">
        <f>+SUMIF(Auxiliar!$B:$B,Retencion!A71,Auxiliar!$N:$N)</f>
        <v>0</v>
      </c>
      <c r="E71" s="278">
        <f>+SUMIF(Auxiliar!$B:$B,Retencion!A71,Auxiliar!$O:$O)</f>
        <v>0</v>
      </c>
    </row>
    <row r="72" spans="1:7" ht="15.75" thickBot="1" x14ac:dyDescent="0.3">
      <c r="A72" s="34"/>
      <c r="B72" s="594" t="s">
        <v>334</v>
      </c>
      <c r="C72" s="230"/>
      <c r="D72" s="304">
        <f>+SUM(D63:D71)</f>
        <v>429882853.22617704</v>
      </c>
      <c r="E72" s="287">
        <f>+SUM(E63:E71)</f>
        <v>10237952</v>
      </c>
    </row>
    <row r="73" spans="1:7" x14ac:dyDescent="0.25">
      <c r="A73" s="34"/>
      <c r="B73" s="592" t="s">
        <v>33</v>
      </c>
      <c r="C73" s="235"/>
      <c r="D73" s="297"/>
      <c r="E73" s="292"/>
    </row>
    <row r="74" spans="1:7" x14ac:dyDescent="0.25">
      <c r="A74" s="34"/>
      <c r="B74" s="584" t="s">
        <v>318</v>
      </c>
      <c r="C74" s="54">
        <v>1.4999999999999999E-2</v>
      </c>
      <c r="D74" s="262">
        <f>+SUMIF(Auxiliar!$B:$B,Retencion!A74,Auxiliar!$L:$L)</f>
        <v>0</v>
      </c>
      <c r="E74" s="262">
        <f>+SUMIF(Auxiliar!$B:$B,Retencion!A74,Auxiliar!$M:$M)</f>
        <v>0</v>
      </c>
    </row>
    <row r="75" spans="1:7" x14ac:dyDescent="0.25">
      <c r="A75" s="34"/>
      <c r="B75" s="584" t="s">
        <v>316</v>
      </c>
      <c r="C75" s="54">
        <v>1.4999999999999999E-2</v>
      </c>
      <c r="D75" s="267">
        <f>+SUMIF(Auxiliar!$B:$B,Retencion!A75,Auxiliar!$N:$N)</f>
        <v>0</v>
      </c>
      <c r="E75" s="278">
        <f>+SUMIF(Auxiliar!$B:$B,Retencion!A75,Auxiliar!$O:$O)</f>
        <v>0</v>
      </c>
    </row>
    <row r="76" spans="1:7" x14ac:dyDescent="0.25">
      <c r="A76" s="34"/>
      <c r="B76" s="602" t="s">
        <v>34</v>
      </c>
      <c r="C76" s="64"/>
      <c r="D76" s="309"/>
      <c r="E76" s="293"/>
    </row>
    <row r="77" spans="1:7" x14ac:dyDescent="0.25">
      <c r="A77" s="34"/>
      <c r="B77" s="601" t="s">
        <v>332</v>
      </c>
      <c r="C77" s="54">
        <v>0.02</v>
      </c>
      <c r="D77" s="262">
        <f>+SUMIF(Auxiliar!$B:$B,Retencion!A77,Auxiliar!$L:$L)</f>
        <v>0</v>
      </c>
      <c r="E77" s="262">
        <f>+SUMIF(Auxiliar!$B:$B,Retencion!A77,Auxiliar!$M:$M)</f>
        <v>0</v>
      </c>
    </row>
    <row r="78" spans="1:7" x14ac:dyDescent="0.25">
      <c r="A78" s="34"/>
      <c r="B78" s="601" t="s">
        <v>333</v>
      </c>
      <c r="C78" s="54">
        <v>0.02</v>
      </c>
      <c r="D78" s="267">
        <f>+SUMIF(Auxiliar!$B:$B,Retencion!A78,Auxiliar!$N:$N)</f>
        <v>0</v>
      </c>
      <c r="E78" s="278">
        <f>+SUMIF(Auxiliar!$B:$B,Retencion!A78,Auxiliar!$O:$O)</f>
        <v>0</v>
      </c>
    </row>
    <row r="79" spans="1:7" x14ac:dyDescent="0.25">
      <c r="A79" s="34"/>
      <c r="B79" s="584" t="s">
        <v>35</v>
      </c>
      <c r="C79" s="54">
        <v>0.01</v>
      </c>
      <c r="D79" s="262"/>
      <c r="E79" s="278"/>
    </row>
    <row r="80" spans="1:7" x14ac:dyDescent="0.25">
      <c r="A80" s="34"/>
      <c r="B80" s="602" t="s">
        <v>36</v>
      </c>
      <c r="C80" s="64"/>
      <c r="D80" s="309"/>
      <c r="E80" s="293"/>
    </row>
    <row r="81" spans="1:7" x14ac:dyDescent="0.25">
      <c r="A81" s="34"/>
      <c r="B81" s="584" t="s">
        <v>318</v>
      </c>
      <c r="C81" s="54">
        <v>0.2</v>
      </c>
      <c r="D81" s="262">
        <f>+SUMIF(Auxiliar!$B:$B,Retencion!A81,Auxiliar!$L:$L)</f>
        <v>0</v>
      </c>
      <c r="E81" s="262">
        <f>+SUMIF(Auxiliar!$B:$B,Retencion!A81,Auxiliar!$M:$M)</f>
        <v>0</v>
      </c>
    </row>
    <row r="82" spans="1:7" x14ac:dyDescent="0.25">
      <c r="A82" s="34"/>
      <c r="B82" s="584" t="s">
        <v>316</v>
      </c>
      <c r="C82" s="54">
        <v>0.2</v>
      </c>
      <c r="D82" s="267">
        <f>+SUMIF(Auxiliar!$B:$B,Retencion!A82,Auxiliar!$N:$N)</f>
        <v>0</v>
      </c>
      <c r="E82" s="278">
        <f>+SUMIF(Auxiliar!$B:$B,Retencion!A82,Auxiliar!$O:$O)</f>
        <v>0</v>
      </c>
    </row>
    <row r="83" spans="1:7" x14ac:dyDescent="0.25">
      <c r="A83" s="34"/>
      <c r="B83" s="602" t="s">
        <v>37</v>
      </c>
      <c r="C83" s="64"/>
      <c r="D83" s="309"/>
      <c r="E83" s="293"/>
    </row>
    <row r="84" spans="1:7" x14ac:dyDescent="0.25">
      <c r="A84" s="34"/>
      <c r="B84" s="584" t="s">
        <v>318</v>
      </c>
      <c r="C84" s="54">
        <v>3.5000000000000003E-2</v>
      </c>
      <c r="D84" s="262">
        <f>+SUMIF(Auxiliar!$B:$B,Retencion!A84,Auxiliar!$L:$L)</f>
        <v>0</v>
      </c>
      <c r="E84" s="262">
        <f>+SUMIF(Auxiliar!$B:$B,Retencion!A84,Auxiliar!$M:$M)</f>
        <v>0</v>
      </c>
    </row>
    <row r="85" spans="1:7" x14ac:dyDescent="0.25">
      <c r="A85" s="34"/>
      <c r="B85" s="584" t="s">
        <v>335</v>
      </c>
      <c r="C85" s="54">
        <v>2.5000000000000001E-2</v>
      </c>
      <c r="D85" s="262">
        <f>+SUMIF(Auxiliar!$B:$B,Retencion!A85,Auxiliar!$L:$L)</f>
        <v>0</v>
      </c>
      <c r="E85" s="262">
        <f>+SUMIF(Auxiliar!$B:$B,Retencion!A85,Auxiliar!$M:$M)</f>
        <v>0</v>
      </c>
    </row>
    <row r="86" spans="1:7" s="226" customFormat="1" x14ac:dyDescent="0.25">
      <c r="A86" s="605"/>
      <c r="B86" s="598" t="s">
        <v>336</v>
      </c>
      <c r="C86" s="232"/>
      <c r="D86" s="306">
        <f>+SUM(D84:D85)</f>
        <v>0</v>
      </c>
      <c r="E86" s="289">
        <f>+SUM(E84:E85)</f>
        <v>0</v>
      </c>
      <c r="F86" s="343"/>
      <c r="G86" s="343"/>
    </row>
    <row r="87" spans="1:7" x14ac:dyDescent="0.25">
      <c r="A87" s="34"/>
      <c r="B87" s="584" t="s">
        <v>345</v>
      </c>
      <c r="C87" s="54">
        <v>2.5000000000000001E-2</v>
      </c>
      <c r="D87" s="267">
        <f>+SUMIF(Auxiliar!$B:$B,Retencion!A87,Auxiliar!$N:$N)</f>
        <v>0</v>
      </c>
      <c r="E87" s="278">
        <f>+SUMIF(Auxiliar!$B:$B,Retencion!A87,Auxiliar!$O:$O)</f>
        <v>0</v>
      </c>
    </row>
    <row r="88" spans="1:7" x14ac:dyDescent="0.25">
      <c r="A88" s="34"/>
      <c r="B88" s="584" t="s">
        <v>45</v>
      </c>
      <c r="C88" s="54"/>
      <c r="D88" s="262"/>
      <c r="E88" s="278"/>
    </row>
    <row r="89" spans="1:7" x14ac:dyDescent="0.25">
      <c r="A89" s="34"/>
      <c r="B89" s="584" t="s">
        <v>46</v>
      </c>
      <c r="C89" s="54"/>
      <c r="D89" s="262"/>
      <c r="E89" s="278"/>
    </row>
    <row r="90" spans="1:7" x14ac:dyDescent="0.25">
      <c r="A90" s="34"/>
      <c r="B90" s="584" t="s">
        <v>73</v>
      </c>
      <c r="C90" s="54"/>
      <c r="D90" s="262">
        <f>+Ingresos!M14</f>
        <v>2293652764.4500008</v>
      </c>
      <c r="E90" s="278">
        <f>+Ingresos!N14</f>
        <v>12615090.204475004</v>
      </c>
      <c r="F90" s="257" t="e">
        <f>+VLOOKUP(A90,bp!$A$6:$F$37,6,FALSE)</f>
        <v>#N/A</v>
      </c>
    </row>
    <row r="91" spans="1:7" x14ac:dyDescent="0.25">
      <c r="A91" s="34"/>
      <c r="B91" s="584" t="s">
        <v>74</v>
      </c>
      <c r="C91" s="54"/>
      <c r="D91" s="262"/>
      <c r="E91" s="278"/>
    </row>
    <row r="92" spans="1:7" x14ac:dyDescent="0.25">
      <c r="A92" s="34"/>
      <c r="B92" s="584" t="s">
        <v>75</v>
      </c>
      <c r="C92" s="54"/>
      <c r="D92" s="262"/>
      <c r="E92" s="278"/>
    </row>
    <row r="93" spans="1:7" x14ac:dyDescent="0.25">
      <c r="A93" s="34"/>
      <c r="B93" s="584" t="s">
        <v>76</v>
      </c>
      <c r="C93" s="54"/>
      <c r="D93" s="262"/>
      <c r="E93" s="278"/>
    </row>
    <row r="94" spans="1:7" x14ac:dyDescent="0.25">
      <c r="A94" s="34"/>
      <c r="B94" s="584" t="s">
        <v>77</v>
      </c>
      <c r="C94" s="54"/>
      <c r="D94" s="262"/>
      <c r="E94" s="278"/>
    </row>
    <row r="95" spans="1:7" x14ac:dyDescent="0.25">
      <c r="A95" s="34"/>
      <c r="B95" s="584" t="s">
        <v>78</v>
      </c>
      <c r="C95" s="54"/>
      <c r="D95" s="262"/>
      <c r="E95" s="278"/>
    </row>
    <row r="96" spans="1:7" x14ac:dyDescent="0.25">
      <c r="A96" s="34"/>
      <c r="B96" s="584" t="s">
        <v>79</v>
      </c>
      <c r="C96" s="54"/>
      <c r="D96" s="262"/>
      <c r="E96" s="278"/>
    </row>
    <row r="97" spans="1:18" x14ac:dyDescent="0.25">
      <c r="A97" s="34"/>
      <c r="B97" s="584" t="s">
        <v>344</v>
      </c>
      <c r="C97" s="54"/>
      <c r="D97" s="262"/>
      <c r="E97" s="278"/>
    </row>
    <row r="98" spans="1:18" x14ac:dyDescent="0.25">
      <c r="A98" s="34"/>
      <c r="B98" s="584" t="s">
        <v>80</v>
      </c>
      <c r="C98" s="54"/>
      <c r="D98" s="262"/>
      <c r="E98" s="278"/>
    </row>
    <row r="99" spans="1:18" x14ac:dyDescent="0.25">
      <c r="A99" s="34"/>
      <c r="B99" s="588" t="s">
        <v>47</v>
      </c>
      <c r="C99" s="56"/>
      <c r="D99" s="310">
        <f>-Auxiliar!N2034</f>
        <v>0</v>
      </c>
      <c r="E99" s="294">
        <f>-Auxiliar!O2034</f>
        <v>-399786</v>
      </c>
      <c r="F99" s="257" t="e">
        <f>+VLOOKUP(A99,bp!$A$6:$F$37,6,FALSE)</f>
        <v>#N/A</v>
      </c>
      <c r="G99" s="257" t="e">
        <f>+E99-F99</f>
        <v>#N/A</v>
      </c>
    </row>
    <row r="100" spans="1:18" ht="15.75" thickBot="1" x14ac:dyDescent="0.3">
      <c r="A100" s="34">
        <v>23671505</v>
      </c>
      <c r="B100" s="588" t="s">
        <v>480</v>
      </c>
      <c r="C100" s="56">
        <v>0.15</v>
      </c>
      <c r="D100" s="311">
        <f>+SUMIF(Auxiliar!$B:$B,Retencion!A100,Auxiliar!$N:$N)</f>
        <v>0</v>
      </c>
      <c r="E100" s="294">
        <f>+SUMIF(Auxiliar!$B:$B,Retencion!A100,Auxiliar!$O:$O)</f>
        <v>409157</v>
      </c>
      <c r="F100" s="257">
        <f>+VLOOKUP(A100,bp!$A$6:$F$37,6,FALSE)</f>
        <v>409157</v>
      </c>
      <c r="G100" s="257">
        <f>+E100-F100</f>
        <v>0</v>
      </c>
    </row>
    <row r="101" spans="1:18" ht="15.75" thickBot="1" x14ac:dyDescent="0.3">
      <c r="B101" s="312" t="s">
        <v>482</v>
      </c>
      <c r="C101" s="314"/>
      <c r="D101" s="313"/>
      <c r="E101" s="315">
        <f>+E5+E10+E22++E33+E41++E45+E49+E53+E55+E62+E72+E74+E75+E77+E78+E79+E81+E82+E84+E85+SUM(E87:E100)</f>
        <v>34252616.204475001</v>
      </c>
    </row>
    <row r="102" spans="1:18" x14ac:dyDescent="0.25">
      <c r="E102" s="257" cm="1">
        <f t="array" ref="E102:R102">+'Formulario 2024'!BJ62:BW62</f>
        <v>34251000</v>
      </c>
      <c r="F102" s="257">
        <v>0</v>
      </c>
      <c r="G102" s="257">
        <v>0</v>
      </c>
      <c r="H102">
        <v>0</v>
      </c>
      <c r="I102">
        <v>0</v>
      </c>
      <c r="J102">
        <v>0</v>
      </c>
      <c r="K102">
        <v>0</v>
      </c>
      <c r="L102">
        <v>0</v>
      </c>
      <c r="M102">
        <v>0</v>
      </c>
      <c r="N102">
        <v>0</v>
      </c>
      <c r="O102">
        <v>0</v>
      </c>
      <c r="P102">
        <v>0</v>
      </c>
      <c r="Q102">
        <v>0</v>
      </c>
      <c r="R102">
        <v>0</v>
      </c>
    </row>
    <row r="103" spans="1:18" x14ac:dyDescent="0.25">
      <c r="E103" s="257">
        <f>+E102-E101</f>
        <v>-1616.2044750005007</v>
      </c>
    </row>
  </sheetData>
  <conditionalFormatting sqref="F1:F1048576">
    <cfRule type="duplicateValues" dxfId="0" priority="1"/>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FBD8-19DD-4AC9-B208-B3661A1BE569}">
  <dimension ref="A1:V43"/>
  <sheetViews>
    <sheetView workbookViewId="0">
      <selection activeCell="D22" sqref="D22"/>
    </sheetView>
  </sheetViews>
  <sheetFormatPr baseColWidth="10" defaultColWidth="11.42578125" defaultRowHeight="15" x14ac:dyDescent="0.25"/>
  <cols>
    <col min="1" max="3" width="11.42578125" style="239"/>
    <col min="4" max="7" width="17.85546875" style="239" customWidth="1"/>
    <col min="8" max="8" width="14.28515625" style="316" bestFit="1" customWidth="1"/>
    <col min="9" max="9" width="14.140625" style="316" bestFit="1" customWidth="1"/>
    <col min="10" max="10" width="13.28515625" style="316" bestFit="1" customWidth="1"/>
    <col min="11" max="16384" width="11.42578125" style="239"/>
  </cols>
  <sheetData>
    <row r="1" spans="1:10" x14ac:dyDescent="0.25">
      <c r="A1" s="321"/>
      <c r="G1" s="322"/>
    </row>
    <row r="2" spans="1:10" x14ac:dyDescent="0.25">
      <c r="A2" s="321"/>
      <c r="G2" s="322"/>
    </row>
    <row r="3" spans="1:10" x14ac:dyDescent="0.25">
      <c r="A3" s="321"/>
      <c r="G3" s="322"/>
    </row>
    <row r="4" spans="1:10" x14ac:dyDescent="0.25">
      <c r="A4" s="321"/>
      <c r="G4" s="322"/>
    </row>
    <row r="5" spans="1:10" x14ac:dyDescent="0.25">
      <c r="A5" s="239" t="s">
        <v>360</v>
      </c>
      <c r="B5" s="239" t="s">
        <v>361</v>
      </c>
      <c r="C5" s="239" t="s">
        <v>362</v>
      </c>
      <c r="D5" s="239" t="s">
        <v>363</v>
      </c>
      <c r="E5" s="239" t="s">
        <v>364</v>
      </c>
      <c r="F5" s="239" t="s">
        <v>365</v>
      </c>
      <c r="G5" s="322" t="s">
        <v>366</v>
      </c>
      <c r="H5" s="316" t="s">
        <v>484</v>
      </c>
      <c r="I5" s="316" t="s">
        <v>521</v>
      </c>
    </row>
    <row r="6" spans="1:10" ht="17.25" x14ac:dyDescent="0.3">
      <c r="A6" s="333">
        <v>2</v>
      </c>
      <c r="B6" s="323" t="s">
        <v>367</v>
      </c>
      <c r="C6" s="323"/>
      <c r="D6" s="323">
        <v>12953229</v>
      </c>
      <c r="E6" s="323">
        <v>33578015</v>
      </c>
      <c r="F6" s="323">
        <v>35264390</v>
      </c>
      <c r="G6" s="324">
        <v>14639604</v>
      </c>
    </row>
    <row r="7" spans="1:10" ht="15.75" x14ac:dyDescent="0.25">
      <c r="A7" s="334">
        <v>23</v>
      </c>
      <c r="B7" s="325" t="s">
        <v>368</v>
      </c>
      <c r="C7" s="325"/>
      <c r="D7" s="325">
        <v>12953229</v>
      </c>
      <c r="E7" s="325">
        <v>33578015</v>
      </c>
      <c r="F7" s="325">
        <v>35264390</v>
      </c>
      <c r="G7" s="326">
        <v>14639604</v>
      </c>
    </row>
    <row r="8" spans="1:10" x14ac:dyDescent="0.25">
      <c r="A8" s="256">
        <v>2365</v>
      </c>
      <c r="B8" s="327" t="s">
        <v>369</v>
      </c>
      <c r="C8" s="327"/>
      <c r="D8" s="327">
        <v>12953229</v>
      </c>
      <c r="E8" s="327">
        <v>33578015</v>
      </c>
      <c r="F8" s="327">
        <v>34855233</v>
      </c>
      <c r="G8" s="328">
        <v>14230447</v>
      </c>
    </row>
    <row r="9" spans="1:10" x14ac:dyDescent="0.25">
      <c r="A9" s="335">
        <v>236505</v>
      </c>
      <c r="B9" s="329" t="s">
        <v>370</v>
      </c>
      <c r="C9" s="329"/>
      <c r="D9" s="329">
        <v>0</v>
      </c>
      <c r="E9" s="329">
        <v>0</v>
      </c>
      <c r="F9" s="329">
        <v>2557000</v>
      </c>
      <c r="G9" s="330">
        <v>2557000</v>
      </c>
      <c r="H9" s="316">
        <f>+G9</f>
        <v>2557000</v>
      </c>
    </row>
    <row r="10" spans="1:10" x14ac:dyDescent="0.25">
      <c r="A10" s="336">
        <v>23650505</v>
      </c>
      <c r="B10" s="331" t="s">
        <v>370</v>
      </c>
      <c r="C10" s="331"/>
      <c r="D10" s="331">
        <v>0</v>
      </c>
      <c r="E10" s="331">
        <v>0</v>
      </c>
      <c r="F10" s="331">
        <v>2557000</v>
      </c>
      <c r="G10" s="332">
        <v>2557000</v>
      </c>
      <c r="I10" s="316">
        <f ca="1">+SUMIF(Auxiliar!$B$5:$B$2023,bp!A10,Auxiliar!$H$5:$H$93)</f>
        <v>2557000</v>
      </c>
    </row>
    <row r="11" spans="1:10" x14ac:dyDescent="0.25">
      <c r="A11" s="335">
        <v>236515</v>
      </c>
      <c r="B11" s="329" t="s">
        <v>372</v>
      </c>
      <c r="C11" s="329"/>
      <c r="D11" s="329">
        <v>0</v>
      </c>
      <c r="E11" s="329">
        <v>0</v>
      </c>
      <c r="F11" s="329">
        <v>333333</v>
      </c>
      <c r="G11" s="330">
        <v>333333</v>
      </c>
      <c r="H11" s="316">
        <f>+G11</f>
        <v>333333</v>
      </c>
    </row>
    <row r="12" spans="1:10" x14ac:dyDescent="0.25">
      <c r="A12" s="336">
        <v>23651501</v>
      </c>
      <c r="B12" s="331" t="s">
        <v>373</v>
      </c>
      <c r="C12" s="331"/>
      <c r="D12" s="331">
        <v>0</v>
      </c>
      <c r="E12" s="331">
        <v>0</v>
      </c>
      <c r="F12" s="331">
        <v>333333</v>
      </c>
      <c r="G12" s="332">
        <v>333333</v>
      </c>
      <c r="I12" s="316">
        <f ca="1">+SUMIF(Auxiliar!$B$5:$B$2023,bp!A12,Auxiliar!$H$5:$H$93)</f>
        <v>333333</v>
      </c>
      <c r="J12" s="316">
        <f ca="1">+G12-I12</f>
        <v>0</v>
      </c>
    </row>
    <row r="13" spans="1:10" x14ac:dyDescent="0.25">
      <c r="A13" s="335">
        <v>236525</v>
      </c>
      <c r="B13" s="329" t="s">
        <v>374</v>
      </c>
      <c r="C13" s="329"/>
      <c r="D13" s="329">
        <v>11340</v>
      </c>
      <c r="E13" s="329">
        <v>13000</v>
      </c>
      <c r="F13" s="329">
        <v>3685923</v>
      </c>
      <c r="G13" s="330">
        <v>3684263</v>
      </c>
      <c r="H13" s="316">
        <f>+G13</f>
        <v>3684263</v>
      </c>
    </row>
    <row r="14" spans="1:10" x14ac:dyDescent="0.25">
      <c r="A14" s="336">
        <v>23652501</v>
      </c>
      <c r="B14" s="331" t="s">
        <v>376</v>
      </c>
      <c r="C14" s="331"/>
      <c r="D14" s="331">
        <v>49500</v>
      </c>
      <c r="E14" s="331">
        <v>0</v>
      </c>
      <c r="F14" s="331">
        <v>951049</v>
      </c>
      <c r="G14" s="332">
        <v>1000549</v>
      </c>
      <c r="I14" s="316">
        <f ca="1">+SUMIF(Auxiliar!$B$5:$B$2023,bp!A14,Auxiliar!$H$5:$H$93)</f>
        <v>951049</v>
      </c>
      <c r="J14" s="316">
        <f t="shared" ref="J14:J30" ca="1" si="0">+G14-I14</f>
        <v>49500</v>
      </c>
    </row>
    <row r="15" spans="1:10" x14ac:dyDescent="0.25">
      <c r="A15" s="336">
        <v>23652502</v>
      </c>
      <c r="B15" s="331" t="s">
        <v>378</v>
      </c>
      <c r="C15" s="331"/>
      <c r="D15" s="331">
        <v>-12960</v>
      </c>
      <c r="E15" s="331">
        <v>0</v>
      </c>
      <c r="F15" s="331">
        <v>1225570</v>
      </c>
      <c r="G15" s="332">
        <v>1212610</v>
      </c>
      <c r="I15" s="316">
        <f ca="1">+SUMIF(Auxiliar!$B$5:$B$2023,bp!A15,Auxiliar!$H$5:$H$93)</f>
        <v>1225570</v>
      </c>
      <c r="J15" s="316">
        <f t="shared" ca="1" si="0"/>
        <v>-12960</v>
      </c>
    </row>
    <row r="16" spans="1:10" x14ac:dyDescent="0.25">
      <c r="A16" s="336">
        <v>23652503</v>
      </c>
      <c r="B16" s="331" t="s">
        <v>380</v>
      </c>
      <c r="C16" s="331"/>
      <c r="D16" s="331">
        <v>-25200</v>
      </c>
      <c r="E16" s="331">
        <v>13000</v>
      </c>
      <c r="F16" s="331">
        <v>1064843</v>
      </c>
      <c r="G16" s="332">
        <v>1026643</v>
      </c>
      <c r="I16" s="316">
        <f ca="1">+SUMIF(Auxiliar!$B$5:$B$2023,bp!A16,Auxiliar!$H$5:$H$93)</f>
        <v>1064843</v>
      </c>
      <c r="J16" s="316">
        <f t="shared" ca="1" si="0"/>
        <v>-38200</v>
      </c>
    </row>
    <row r="17" spans="1:10" x14ac:dyDescent="0.25">
      <c r="A17" s="336">
        <v>23652505</v>
      </c>
      <c r="B17" s="331" t="s">
        <v>382</v>
      </c>
      <c r="C17" s="331"/>
      <c r="D17" s="331">
        <v>0</v>
      </c>
      <c r="E17" s="331">
        <v>0</v>
      </c>
      <c r="F17" s="331">
        <v>629</v>
      </c>
      <c r="G17" s="332">
        <v>629</v>
      </c>
      <c r="I17" s="316">
        <f ca="1">+SUMIF(Auxiliar!$B$5:$B$2023,bp!A17,Auxiliar!$H$5:$H$93)</f>
        <v>629</v>
      </c>
      <c r="J17" s="316">
        <f t="shared" ca="1" si="0"/>
        <v>0</v>
      </c>
    </row>
    <row r="18" spans="1:10" x14ac:dyDescent="0.25">
      <c r="A18" s="336">
        <v>23652506</v>
      </c>
      <c r="B18" s="331" t="s">
        <v>384</v>
      </c>
      <c r="C18" s="331"/>
      <c r="D18" s="331">
        <v>0</v>
      </c>
      <c r="E18" s="331">
        <v>0</v>
      </c>
      <c r="F18" s="331">
        <v>336835</v>
      </c>
      <c r="G18" s="332">
        <v>336835</v>
      </c>
      <c r="I18" s="316">
        <f ca="1">+SUMIF(Auxiliar!$B$5:$B$2023,bp!A18,Auxiliar!$H$5:$H$93)</f>
        <v>336835</v>
      </c>
      <c r="J18" s="316">
        <f t="shared" ca="1" si="0"/>
        <v>0</v>
      </c>
    </row>
    <row r="19" spans="1:10" x14ac:dyDescent="0.25">
      <c r="A19" s="336">
        <v>23652507</v>
      </c>
      <c r="B19" s="331" t="s">
        <v>386</v>
      </c>
      <c r="C19" s="331"/>
      <c r="D19" s="331">
        <v>0</v>
      </c>
      <c r="E19" s="331">
        <v>0</v>
      </c>
      <c r="F19" s="331">
        <v>6786</v>
      </c>
      <c r="G19" s="332">
        <v>6786</v>
      </c>
      <c r="I19" s="316">
        <f ca="1">+SUMIF(Auxiliar!$B$5:$B$2023,bp!A19,Auxiliar!$H$5:$H$93)</f>
        <v>6786</v>
      </c>
      <c r="J19" s="316">
        <f t="shared" ca="1" si="0"/>
        <v>0</v>
      </c>
    </row>
    <row r="20" spans="1:10" x14ac:dyDescent="0.25">
      <c r="A20" s="336">
        <v>23652513</v>
      </c>
      <c r="B20" s="331" t="s">
        <v>387</v>
      </c>
      <c r="C20" s="331"/>
      <c r="D20" s="331">
        <v>0</v>
      </c>
      <c r="E20" s="331">
        <v>0</v>
      </c>
      <c r="F20" s="331">
        <v>70233</v>
      </c>
      <c r="G20" s="332">
        <v>70233</v>
      </c>
      <c r="I20" s="316">
        <f ca="1">+SUMIF(Auxiliar!$B$5:$B$2023,bp!A20,Auxiliar!$H$5:$H$93)</f>
        <v>70233</v>
      </c>
      <c r="J20" s="316">
        <f t="shared" ca="1" si="0"/>
        <v>0</v>
      </c>
    </row>
    <row r="21" spans="1:10" x14ac:dyDescent="0.25">
      <c r="A21" s="336">
        <v>23652514</v>
      </c>
      <c r="B21" s="331" t="s">
        <v>388</v>
      </c>
      <c r="C21" s="331"/>
      <c r="D21" s="331">
        <v>0</v>
      </c>
      <c r="E21" s="331">
        <v>0</v>
      </c>
      <c r="F21" s="331">
        <v>29978</v>
      </c>
      <c r="G21" s="332">
        <v>29978</v>
      </c>
      <c r="I21" s="316">
        <f ca="1">+SUMIF(Auxiliar!$B$5:$B$2023,bp!A21,Auxiliar!$H$5:$H$93)</f>
        <v>29978</v>
      </c>
      <c r="J21" s="316">
        <f t="shared" ca="1" si="0"/>
        <v>0</v>
      </c>
    </row>
    <row r="22" spans="1:10" x14ac:dyDescent="0.25">
      <c r="A22" s="335">
        <v>236530</v>
      </c>
      <c r="B22" s="329" t="s">
        <v>389</v>
      </c>
      <c r="C22" s="329"/>
      <c r="D22" s="329">
        <v>0</v>
      </c>
      <c r="E22" s="329">
        <v>0</v>
      </c>
      <c r="F22" s="329">
        <v>2334086</v>
      </c>
      <c r="G22" s="330">
        <v>2334086</v>
      </c>
      <c r="H22" s="316">
        <f>+G22</f>
        <v>2334086</v>
      </c>
    </row>
    <row r="23" spans="1:10" x14ac:dyDescent="0.25">
      <c r="A23" s="336">
        <v>23653001</v>
      </c>
      <c r="B23" s="331" t="s">
        <v>391</v>
      </c>
      <c r="C23" s="331"/>
      <c r="D23" s="331">
        <v>0</v>
      </c>
      <c r="E23" s="331">
        <v>0</v>
      </c>
      <c r="F23" s="331">
        <v>691837</v>
      </c>
      <c r="G23" s="332">
        <v>691837</v>
      </c>
      <c r="I23" s="316">
        <f ca="1">+SUMIF(Auxiliar!$B$5:$B$2023,bp!A23,Auxiliar!$H$5:$H$93)</f>
        <v>691837</v>
      </c>
      <c r="J23" s="316">
        <f t="shared" ca="1" si="0"/>
        <v>0</v>
      </c>
    </row>
    <row r="24" spans="1:10" x14ac:dyDescent="0.25">
      <c r="A24" s="336">
        <v>23653002</v>
      </c>
      <c r="B24" s="331" t="s">
        <v>393</v>
      </c>
      <c r="C24" s="331"/>
      <c r="D24" s="331">
        <v>0</v>
      </c>
      <c r="E24" s="331">
        <v>0</v>
      </c>
      <c r="F24" s="331">
        <v>562919</v>
      </c>
      <c r="G24" s="332">
        <v>562919</v>
      </c>
      <c r="I24" s="316">
        <f ca="1">+SUMIF(Auxiliar!$B$5:$B$2023,bp!A24,Auxiliar!$H$5:$H$93)</f>
        <v>562919</v>
      </c>
      <c r="J24" s="316">
        <f t="shared" ca="1" si="0"/>
        <v>0</v>
      </c>
    </row>
    <row r="25" spans="1:10" x14ac:dyDescent="0.25">
      <c r="A25" s="336">
        <v>23653006</v>
      </c>
      <c r="B25" s="331" t="s">
        <v>394</v>
      </c>
      <c r="C25" s="331"/>
      <c r="D25" s="331">
        <v>0</v>
      </c>
      <c r="E25" s="331">
        <v>0</v>
      </c>
      <c r="F25" s="331">
        <v>1079330</v>
      </c>
      <c r="G25" s="332">
        <v>1079330</v>
      </c>
      <c r="I25" s="316">
        <f ca="1">+SUMIF(Auxiliar!$B$5:$B$2023,bp!A25,Auxiliar!$H$5:$H$93)</f>
        <v>1079330</v>
      </c>
      <c r="J25" s="316">
        <f t="shared" ca="1" si="0"/>
        <v>0</v>
      </c>
    </row>
    <row r="26" spans="1:10" x14ac:dyDescent="0.25">
      <c r="A26" s="335">
        <v>236540</v>
      </c>
      <c r="B26" s="329" t="s">
        <v>395</v>
      </c>
      <c r="C26" s="329"/>
      <c r="D26" s="329">
        <v>0</v>
      </c>
      <c r="E26" s="329">
        <v>348626</v>
      </c>
      <c r="F26" s="329">
        <v>12668313</v>
      </c>
      <c r="G26" s="330">
        <v>12319687</v>
      </c>
      <c r="H26" s="316">
        <f>+G26</f>
        <v>12319687</v>
      </c>
    </row>
    <row r="27" spans="1:10" x14ac:dyDescent="0.25">
      <c r="A27" s="336">
        <v>23654001</v>
      </c>
      <c r="B27" s="331" t="s">
        <v>397</v>
      </c>
      <c r="C27" s="331"/>
      <c r="D27" s="331">
        <v>0</v>
      </c>
      <c r="E27" s="331">
        <v>229976</v>
      </c>
      <c r="F27" s="331">
        <v>9934098</v>
      </c>
      <c r="G27" s="332">
        <v>9704122</v>
      </c>
      <c r="I27" s="316">
        <f ca="1">+SUMIF(Auxiliar!$B$5:$B$2023,bp!A27,Auxiliar!$H$5:$H$93)</f>
        <v>9934098</v>
      </c>
      <c r="J27" s="316">
        <f t="shared" ca="1" si="0"/>
        <v>-229976</v>
      </c>
    </row>
    <row r="28" spans="1:10" x14ac:dyDescent="0.25">
      <c r="A28" s="336">
        <v>23654003</v>
      </c>
      <c r="B28" s="331" t="s">
        <v>399</v>
      </c>
      <c r="C28" s="331"/>
      <c r="D28" s="331">
        <v>0</v>
      </c>
      <c r="E28" s="331">
        <v>0</v>
      </c>
      <c r="F28" s="331">
        <v>12027</v>
      </c>
      <c r="G28" s="332">
        <v>12027</v>
      </c>
      <c r="I28" s="316">
        <f ca="1">+SUMIF(Auxiliar!$B$5:$B$2023,bp!A28,Auxiliar!$H$5:$H$93)</f>
        <v>12027</v>
      </c>
      <c r="J28" s="316">
        <f t="shared" ca="1" si="0"/>
        <v>0</v>
      </c>
    </row>
    <row r="29" spans="1:10" x14ac:dyDescent="0.25">
      <c r="A29" s="336">
        <v>23654005</v>
      </c>
      <c r="B29" s="331" t="s">
        <v>400</v>
      </c>
      <c r="C29" s="331"/>
      <c r="D29" s="331">
        <v>0</v>
      </c>
      <c r="E29" s="331">
        <v>118650</v>
      </c>
      <c r="F29" s="331">
        <v>141088</v>
      </c>
      <c r="G29" s="332">
        <v>22438</v>
      </c>
      <c r="I29" s="316">
        <f ca="1">+SUMIF(Auxiliar!$B$5:$B$2023,bp!A29,Auxiliar!$H$5:$H$93)</f>
        <v>141088</v>
      </c>
    </row>
    <row r="30" spans="1:10" x14ac:dyDescent="0.25">
      <c r="A30" s="336">
        <v>23654006</v>
      </c>
      <c r="B30" s="331" t="s">
        <v>402</v>
      </c>
      <c r="C30" s="331"/>
      <c r="D30" s="331">
        <v>0</v>
      </c>
      <c r="E30" s="331">
        <v>0</v>
      </c>
      <c r="F30" s="331">
        <v>2581100</v>
      </c>
      <c r="G30" s="332">
        <v>2581100</v>
      </c>
      <c r="I30" s="316">
        <f ca="1">+SUMIF(Auxiliar!$B$5:$B$2023,bp!A30,Auxiliar!$H$5:$H$93)</f>
        <v>2581100</v>
      </c>
      <c r="J30" s="316">
        <f t="shared" ca="1" si="0"/>
        <v>0</v>
      </c>
    </row>
    <row r="31" spans="1:10" x14ac:dyDescent="0.25">
      <c r="A31" s="335">
        <v>236575</v>
      </c>
      <c r="B31" s="329" t="s">
        <v>403</v>
      </c>
      <c r="C31" s="329"/>
      <c r="D31" s="329">
        <v>5889</v>
      </c>
      <c r="E31" s="329">
        <v>669389</v>
      </c>
      <c r="F31" s="329">
        <v>13276578</v>
      </c>
      <c r="G31" s="330">
        <v>12613078</v>
      </c>
      <c r="H31" s="316">
        <f>+G31</f>
        <v>12613078</v>
      </c>
    </row>
    <row r="32" spans="1:10" x14ac:dyDescent="0.25">
      <c r="A32" s="336">
        <v>23657502</v>
      </c>
      <c r="B32" s="331" t="s">
        <v>405</v>
      </c>
      <c r="C32" s="331"/>
      <c r="D32" s="331">
        <v>5889</v>
      </c>
      <c r="E32" s="331">
        <v>669389</v>
      </c>
      <c r="F32" s="331">
        <v>13276578</v>
      </c>
      <c r="G32" s="332">
        <v>12613078</v>
      </c>
      <c r="I32" s="316">
        <f ca="1">+SUMIF(Auxiliar!$B$5:$B$2023,bp!A32,Auxiliar!$H$5:$H$93)</f>
        <v>13276578</v>
      </c>
    </row>
    <row r="33" spans="1:22" x14ac:dyDescent="0.25">
      <c r="A33" s="335">
        <v>236595</v>
      </c>
      <c r="B33" s="329" t="s">
        <v>406</v>
      </c>
      <c r="C33" s="329"/>
      <c r="D33" s="329">
        <v>12936000</v>
      </c>
      <c r="E33" s="329">
        <v>32547000</v>
      </c>
      <c r="F33" s="329">
        <v>0</v>
      </c>
      <c r="G33" s="330">
        <v>-19611000</v>
      </c>
    </row>
    <row r="34" spans="1:22" x14ac:dyDescent="0.25">
      <c r="A34" s="336">
        <v>23659505</v>
      </c>
      <c r="B34" s="331" t="s">
        <v>406</v>
      </c>
      <c r="C34" s="331"/>
      <c r="D34" s="331">
        <v>12936000</v>
      </c>
      <c r="E34" s="331">
        <v>32547000</v>
      </c>
      <c r="F34" s="331">
        <v>0</v>
      </c>
      <c r="G34" s="332">
        <v>-19611000</v>
      </c>
    </row>
    <row r="35" spans="1:22" x14ac:dyDescent="0.25">
      <c r="A35" s="256">
        <v>2367</v>
      </c>
      <c r="B35" s="327" t="s">
        <v>407</v>
      </c>
      <c r="C35" s="327"/>
      <c r="D35" s="327">
        <v>0</v>
      </c>
      <c r="E35" s="327">
        <v>0</v>
      </c>
      <c r="F35" s="327">
        <v>409157</v>
      </c>
      <c r="G35" s="328">
        <v>409157</v>
      </c>
      <c r="H35" s="316">
        <f>+G35</f>
        <v>409157</v>
      </c>
    </row>
    <row r="36" spans="1:22" x14ac:dyDescent="0.25">
      <c r="A36" s="335">
        <v>236715</v>
      </c>
      <c r="B36" s="329" t="s">
        <v>408</v>
      </c>
      <c r="C36" s="329"/>
      <c r="D36" s="329">
        <v>0</v>
      </c>
      <c r="E36" s="329">
        <v>0</v>
      </c>
      <c r="F36" s="329">
        <v>409157</v>
      </c>
      <c r="G36" s="330">
        <v>409157</v>
      </c>
    </row>
    <row r="37" spans="1:22" x14ac:dyDescent="0.25">
      <c r="A37" s="336">
        <v>23671505</v>
      </c>
      <c r="B37" s="331" t="s">
        <v>408</v>
      </c>
      <c r="C37" s="331"/>
      <c r="D37" s="331">
        <v>0</v>
      </c>
      <c r="E37" s="331">
        <v>0</v>
      </c>
      <c r="F37" s="331">
        <v>409157</v>
      </c>
      <c r="G37" s="332">
        <v>409157</v>
      </c>
      <c r="I37" s="316">
        <f ca="1">+SUMIF(Auxiliar!$B$5:$B$2023,bp!A37,Auxiliar!$H$5:$H$93)</f>
        <v>409157</v>
      </c>
      <c r="J37" s="316">
        <f t="shared" ref="J37" ca="1" si="1">+G37-I37</f>
        <v>0</v>
      </c>
    </row>
    <row r="38" spans="1:22" x14ac:dyDescent="0.25">
      <c r="H38" s="316">
        <f>+G38</f>
        <v>0</v>
      </c>
    </row>
    <row r="40" spans="1:22" x14ac:dyDescent="0.25">
      <c r="G40" s="239" t="s">
        <v>523</v>
      </c>
      <c r="H40" s="316">
        <f>+SUM(H6:H39)</f>
        <v>34250604</v>
      </c>
      <c r="J40" s="316">
        <f ca="1">+SUM(J5:J39)</f>
        <v>-231636</v>
      </c>
    </row>
    <row r="41" spans="1:22" x14ac:dyDescent="0.25">
      <c r="G41" s="239" t="s">
        <v>483</v>
      </c>
      <c r="H41" s="316" cm="1">
        <f t="array" ref="H41:V41">+'Formulario 2024'!BI58:BW58</f>
        <v>34251000</v>
      </c>
      <c r="I41" s="316">
        <v>0</v>
      </c>
      <c r="J41" s="316">
        <v>0</v>
      </c>
      <c r="K41" s="239">
        <v>0</v>
      </c>
      <c r="L41" s="239">
        <v>0</v>
      </c>
      <c r="M41" s="239">
        <v>0</v>
      </c>
      <c r="N41" s="239">
        <v>0</v>
      </c>
      <c r="O41" s="239">
        <v>0</v>
      </c>
      <c r="P41" s="239">
        <v>0</v>
      </c>
      <c r="Q41" s="239">
        <v>0</v>
      </c>
      <c r="R41" s="239">
        <v>0</v>
      </c>
      <c r="S41" s="239">
        <v>0</v>
      </c>
      <c r="T41" s="239">
        <v>0</v>
      </c>
      <c r="U41" s="239">
        <v>0</v>
      </c>
      <c r="V41" s="239">
        <v>0</v>
      </c>
    </row>
    <row r="42" spans="1:22" x14ac:dyDescent="0.25">
      <c r="H42" s="316">
        <f>+H40-H41</f>
        <v>-396</v>
      </c>
    </row>
    <row r="43" spans="1:22" x14ac:dyDescent="0.25">
      <c r="G43" s="2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3A2E-30F3-4EB7-B0B8-38C058B46EE9}">
  <dimension ref="A1:AB2047"/>
  <sheetViews>
    <sheetView workbookViewId="0">
      <selection activeCell="K2053" sqref="K2053"/>
    </sheetView>
  </sheetViews>
  <sheetFormatPr baseColWidth="10" defaultColWidth="11.42578125" defaultRowHeight="15" x14ac:dyDescent="0.25"/>
  <cols>
    <col min="1" max="1" width="11.42578125" style="239"/>
    <col min="2" max="2" width="12.7109375" style="239" bestFit="1" customWidth="1"/>
    <col min="3" max="3" width="11.85546875" style="240" customWidth="1"/>
    <col min="4" max="4" width="11.42578125" style="240"/>
    <col min="5" max="5" width="11.42578125" style="241"/>
    <col min="6" max="6" width="35" style="240" customWidth="1"/>
    <col min="7" max="7" width="11.28515625" style="240" customWidth="1"/>
    <col min="8" max="8" width="19.140625" style="240" customWidth="1"/>
    <col min="9" max="9" width="11.42578125" style="242"/>
    <col min="10" max="10" width="15.7109375" style="240" customWidth="1"/>
    <col min="11" max="11" width="11.42578125" style="239"/>
    <col min="12" max="15" width="14.85546875" style="239" customWidth="1"/>
    <col min="16" max="16384" width="11.42578125" style="239"/>
  </cols>
  <sheetData>
    <row r="1" spans="1:15" x14ac:dyDescent="0.25">
      <c r="A1" s="580"/>
      <c r="B1" s="580"/>
      <c r="C1" s="580"/>
      <c r="D1" s="580"/>
      <c r="E1" s="580"/>
      <c r="F1" s="580"/>
      <c r="G1" s="580"/>
      <c r="H1" s="580"/>
      <c r="I1" s="580"/>
      <c r="J1" s="580"/>
      <c r="K1" s="580"/>
    </row>
    <row r="2" spans="1:15" x14ac:dyDescent="0.25">
      <c r="A2" s="580"/>
      <c r="B2" s="580"/>
      <c r="C2" s="580"/>
      <c r="D2" s="580"/>
      <c r="E2" s="580"/>
      <c r="F2" s="580"/>
      <c r="G2" s="580"/>
      <c r="H2" s="580"/>
      <c r="I2" s="580"/>
      <c r="J2" s="580"/>
      <c r="K2" s="580"/>
    </row>
    <row r="3" spans="1:15" x14ac:dyDescent="0.25">
      <c r="A3" s="580"/>
      <c r="B3" s="580"/>
      <c r="C3" s="580"/>
      <c r="D3" s="580"/>
      <c r="E3" s="580"/>
      <c r="F3" s="580"/>
      <c r="G3" s="580"/>
      <c r="H3" s="580"/>
      <c r="I3" s="580"/>
      <c r="J3" s="580"/>
      <c r="K3" s="580"/>
      <c r="L3" s="265" t="s">
        <v>463</v>
      </c>
      <c r="M3" s="266"/>
      <c r="N3" s="265" t="s">
        <v>462</v>
      </c>
      <c r="O3" s="266"/>
    </row>
    <row r="4" spans="1:15" x14ac:dyDescent="0.25">
      <c r="A4" s="317" t="s">
        <v>497</v>
      </c>
      <c r="B4" s="317" t="s">
        <v>498</v>
      </c>
      <c r="C4" s="317" t="s">
        <v>499</v>
      </c>
      <c r="D4" s="317" t="s">
        <v>500</v>
      </c>
      <c r="E4" s="317" t="s">
        <v>347</v>
      </c>
      <c r="F4" s="317" t="s">
        <v>348</v>
      </c>
      <c r="G4" s="317" t="s">
        <v>501</v>
      </c>
      <c r="H4" s="317" t="s">
        <v>349</v>
      </c>
      <c r="I4" s="317" t="s">
        <v>350</v>
      </c>
      <c r="J4" s="317" t="s">
        <v>502</v>
      </c>
      <c r="L4" s="254" t="s">
        <v>464</v>
      </c>
      <c r="M4" s="255" t="s">
        <v>465</v>
      </c>
      <c r="N4" s="256" t="s">
        <v>351</v>
      </c>
      <c r="O4" s="255" t="s">
        <v>465</v>
      </c>
    </row>
    <row r="5" spans="1:15" x14ac:dyDescent="0.25">
      <c r="A5" s="240" t="s">
        <v>503</v>
      </c>
      <c r="B5" s="239">
        <v>23652502</v>
      </c>
      <c r="C5" s="240" t="s">
        <v>377</v>
      </c>
      <c r="E5" s="243">
        <v>45628</v>
      </c>
      <c r="G5" s="240">
        <v>0</v>
      </c>
      <c r="H5" s="240">
        <v>44947</v>
      </c>
      <c r="I5" s="242">
        <v>0.04</v>
      </c>
      <c r="J5" s="240">
        <v>1123687</v>
      </c>
      <c r="L5" s="249"/>
      <c r="M5" s="250"/>
      <c r="N5" s="240">
        <f>+J5</f>
        <v>1123687</v>
      </c>
      <c r="O5" s="250">
        <f>+H5</f>
        <v>44947</v>
      </c>
    </row>
    <row r="6" spans="1:15" x14ac:dyDescent="0.25">
      <c r="A6" s="240" t="s">
        <v>503</v>
      </c>
      <c r="B6" s="239">
        <v>23652502</v>
      </c>
      <c r="C6" s="240" t="s">
        <v>377</v>
      </c>
      <c r="E6" s="243">
        <v>45635</v>
      </c>
      <c r="G6" s="240">
        <v>0</v>
      </c>
      <c r="H6" s="240">
        <v>73179</v>
      </c>
      <c r="I6" s="242">
        <v>0.04</v>
      </c>
      <c r="J6" s="240">
        <v>1829478</v>
      </c>
      <c r="L6" s="249"/>
      <c r="M6" s="250"/>
      <c r="N6" s="240">
        <f t="shared" ref="N6:N22" si="0">+J6</f>
        <v>1829478</v>
      </c>
      <c r="O6" s="250">
        <f t="shared" ref="O6:O22" si="1">+H6</f>
        <v>73179</v>
      </c>
    </row>
    <row r="7" spans="1:15" x14ac:dyDescent="0.25">
      <c r="A7" s="240" t="s">
        <v>503</v>
      </c>
      <c r="B7" s="239">
        <v>23652502</v>
      </c>
      <c r="C7" s="240" t="s">
        <v>377</v>
      </c>
      <c r="E7" s="243">
        <v>45632</v>
      </c>
      <c r="G7" s="240">
        <v>0</v>
      </c>
      <c r="H7" s="240">
        <v>20696</v>
      </c>
      <c r="I7" s="242">
        <v>0.04</v>
      </c>
      <c r="J7" s="240">
        <v>517400</v>
      </c>
      <c r="L7" s="249"/>
      <c r="M7" s="250"/>
      <c r="N7" s="240">
        <f t="shared" si="0"/>
        <v>517400</v>
      </c>
      <c r="O7" s="250">
        <f t="shared" si="1"/>
        <v>20696</v>
      </c>
    </row>
    <row r="8" spans="1:15" x14ac:dyDescent="0.25">
      <c r="A8" s="240" t="s">
        <v>503</v>
      </c>
      <c r="B8" s="239">
        <v>23652502</v>
      </c>
      <c r="C8" s="240" t="s">
        <v>377</v>
      </c>
      <c r="E8" s="243">
        <v>45631</v>
      </c>
      <c r="G8" s="240">
        <v>0</v>
      </c>
      <c r="H8" s="240">
        <v>175222</v>
      </c>
      <c r="I8" s="242">
        <v>0.04</v>
      </c>
      <c r="J8" s="240">
        <v>4380556</v>
      </c>
      <c r="L8" s="249"/>
      <c r="M8" s="250"/>
      <c r="N8" s="240">
        <f t="shared" si="0"/>
        <v>4380556</v>
      </c>
      <c r="O8" s="250">
        <f t="shared" si="1"/>
        <v>175222</v>
      </c>
    </row>
    <row r="9" spans="1:15" x14ac:dyDescent="0.25">
      <c r="A9" s="240" t="s">
        <v>503</v>
      </c>
      <c r="B9" s="239">
        <v>23652502</v>
      </c>
      <c r="C9" s="240" t="s">
        <v>377</v>
      </c>
      <c r="E9" s="243">
        <v>45636</v>
      </c>
      <c r="G9" s="240">
        <v>0</v>
      </c>
      <c r="H9" s="240">
        <v>7588</v>
      </c>
      <c r="I9" s="242">
        <v>0.04</v>
      </c>
      <c r="J9" s="240">
        <v>189697</v>
      </c>
      <c r="L9" s="249"/>
      <c r="M9" s="250"/>
      <c r="N9" s="240">
        <f t="shared" si="0"/>
        <v>189697</v>
      </c>
      <c r="O9" s="250">
        <f t="shared" si="1"/>
        <v>7588</v>
      </c>
    </row>
    <row r="10" spans="1:15" x14ac:dyDescent="0.25">
      <c r="A10" s="240" t="s">
        <v>503</v>
      </c>
      <c r="B10" s="239">
        <v>23652502</v>
      </c>
      <c r="C10" s="240" t="s">
        <v>377</v>
      </c>
      <c r="E10" s="243">
        <v>45632</v>
      </c>
      <c r="G10" s="240">
        <v>0</v>
      </c>
      <c r="H10" s="240">
        <v>154789</v>
      </c>
      <c r="I10" s="242">
        <v>0.04</v>
      </c>
      <c r="J10" s="240">
        <v>3869720</v>
      </c>
      <c r="L10" s="247"/>
      <c r="M10" s="248"/>
      <c r="N10" s="240">
        <f t="shared" si="0"/>
        <v>3869720</v>
      </c>
      <c r="O10" s="250">
        <f t="shared" si="1"/>
        <v>154789</v>
      </c>
    </row>
    <row r="11" spans="1:15" x14ac:dyDescent="0.25">
      <c r="A11" s="240" t="s">
        <v>503</v>
      </c>
      <c r="B11" s="239">
        <v>23652502</v>
      </c>
      <c r="C11" s="240" t="s">
        <v>377</v>
      </c>
      <c r="E11" s="243">
        <v>45636</v>
      </c>
      <c r="G11" s="240">
        <v>0</v>
      </c>
      <c r="H11" s="240">
        <v>319328</v>
      </c>
      <c r="I11" s="242">
        <v>0.04</v>
      </c>
      <c r="J11" s="240">
        <v>7983193</v>
      </c>
      <c r="L11" s="249"/>
      <c r="M11" s="250"/>
      <c r="N11" s="240">
        <f t="shared" si="0"/>
        <v>7983193</v>
      </c>
      <c r="O11" s="250">
        <f t="shared" si="1"/>
        <v>319328</v>
      </c>
    </row>
    <row r="12" spans="1:15" x14ac:dyDescent="0.25">
      <c r="A12" s="240" t="s">
        <v>503</v>
      </c>
      <c r="B12" s="239">
        <v>23652502</v>
      </c>
      <c r="C12" s="240" t="s">
        <v>377</v>
      </c>
      <c r="E12" s="243">
        <v>45642</v>
      </c>
      <c r="G12" s="240">
        <v>0</v>
      </c>
      <c r="H12" s="240">
        <v>12960</v>
      </c>
      <c r="I12" s="242">
        <v>0.04</v>
      </c>
      <c r="J12" s="240">
        <v>324000</v>
      </c>
      <c r="L12" s="249"/>
      <c r="M12" s="250"/>
      <c r="N12" s="240">
        <f t="shared" si="0"/>
        <v>324000</v>
      </c>
      <c r="O12" s="250">
        <f t="shared" si="1"/>
        <v>12960</v>
      </c>
    </row>
    <row r="13" spans="1:15" x14ac:dyDescent="0.25">
      <c r="A13" s="240" t="s">
        <v>503</v>
      </c>
      <c r="B13" s="239">
        <v>23652502</v>
      </c>
      <c r="C13" s="240" t="s">
        <v>377</v>
      </c>
      <c r="E13" s="243">
        <v>45643</v>
      </c>
      <c r="G13" s="240">
        <v>0</v>
      </c>
      <c r="H13" s="240">
        <v>47469</v>
      </c>
      <c r="I13" s="242">
        <v>0.04</v>
      </c>
      <c r="J13" s="240">
        <v>1186731</v>
      </c>
      <c r="L13" s="249"/>
      <c r="M13" s="250"/>
      <c r="N13" s="240">
        <f t="shared" si="0"/>
        <v>1186731</v>
      </c>
      <c r="O13" s="250">
        <f t="shared" si="1"/>
        <v>47469</v>
      </c>
    </row>
    <row r="14" spans="1:15" x14ac:dyDescent="0.25">
      <c r="A14" s="240" t="s">
        <v>503</v>
      </c>
      <c r="B14" s="239">
        <v>23652502</v>
      </c>
      <c r="C14" s="240" t="s">
        <v>377</v>
      </c>
      <c r="E14" s="243">
        <v>45643</v>
      </c>
      <c r="G14" s="240">
        <v>0</v>
      </c>
      <c r="H14" s="240">
        <v>15617</v>
      </c>
      <c r="I14" s="242">
        <v>0.04</v>
      </c>
      <c r="J14" s="240">
        <v>390420</v>
      </c>
      <c r="L14" s="249"/>
      <c r="M14" s="250"/>
      <c r="N14" s="240">
        <f t="shared" si="0"/>
        <v>390420</v>
      </c>
      <c r="O14" s="250">
        <f t="shared" si="1"/>
        <v>15617</v>
      </c>
    </row>
    <row r="15" spans="1:15" x14ac:dyDescent="0.25">
      <c r="A15" s="240" t="s">
        <v>503</v>
      </c>
      <c r="B15" s="239">
        <v>23652502</v>
      </c>
      <c r="C15" s="240" t="s">
        <v>377</v>
      </c>
      <c r="E15" s="243">
        <v>45643</v>
      </c>
      <c r="G15" s="240">
        <v>0</v>
      </c>
      <c r="H15" s="240">
        <v>15619</v>
      </c>
      <c r="I15" s="242">
        <v>0.04</v>
      </c>
      <c r="J15" s="240">
        <v>390466</v>
      </c>
      <c r="L15" s="249"/>
      <c r="M15" s="250"/>
      <c r="N15" s="240">
        <f t="shared" si="0"/>
        <v>390466</v>
      </c>
      <c r="O15" s="250">
        <f t="shared" si="1"/>
        <v>15619</v>
      </c>
    </row>
    <row r="16" spans="1:15" x14ac:dyDescent="0.25">
      <c r="A16" s="240" t="s">
        <v>503</v>
      </c>
      <c r="B16" s="239">
        <v>23652502</v>
      </c>
      <c r="C16" s="240" t="s">
        <v>377</v>
      </c>
      <c r="E16" s="243">
        <v>45643</v>
      </c>
      <c r="G16" s="240">
        <v>0</v>
      </c>
      <c r="H16" s="240">
        <v>8847</v>
      </c>
      <c r="I16" s="242">
        <v>0.04</v>
      </c>
      <c r="J16" s="240">
        <v>221176.48</v>
      </c>
      <c r="L16" s="249"/>
      <c r="M16" s="250"/>
      <c r="N16" s="240">
        <f t="shared" si="0"/>
        <v>221176.48</v>
      </c>
      <c r="O16" s="250">
        <f t="shared" si="1"/>
        <v>8847</v>
      </c>
    </row>
    <row r="17" spans="1:15" x14ac:dyDescent="0.25">
      <c r="A17" s="240" t="s">
        <v>503</v>
      </c>
      <c r="B17" s="239">
        <v>23652502</v>
      </c>
      <c r="C17" s="240" t="s">
        <v>377</v>
      </c>
      <c r="E17" s="243">
        <v>45645</v>
      </c>
      <c r="G17" s="240">
        <v>0</v>
      </c>
      <c r="H17" s="240">
        <v>133840</v>
      </c>
      <c r="I17" s="242">
        <v>0.04</v>
      </c>
      <c r="J17" s="240">
        <v>3346000</v>
      </c>
      <c r="L17" s="249"/>
      <c r="M17" s="250"/>
      <c r="N17" s="240">
        <f t="shared" si="0"/>
        <v>3346000</v>
      </c>
      <c r="O17" s="250">
        <f t="shared" si="1"/>
        <v>133840</v>
      </c>
    </row>
    <row r="18" spans="1:15" x14ac:dyDescent="0.25">
      <c r="A18" s="240" t="s">
        <v>503</v>
      </c>
      <c r="B18" s="239">
        <v>23652502</v>
      </c>
      <c r="C18" s="240" t="s">
        <v>377</v>
      </c>
      <c r="E18" s="243">
        <v>45645</v>
      </c>
      <c r="G18" s="240">
        <v>0</v>
      </c>
      <c r="H18" s="240">
        <v>83926</v>
      </c>
      <c r="I18" s="242">
        <v>0.04</v>
      </c>
      <c r="J18" s="240">
        <v>2098158.75</v>
      </c>
      <c r="L18" s="249"/>
      <c r="M18" s="250"/>
      <c r="N18" s="240">
        <f t="shared" si="0"/>
        <v>2098158.75</v>
      </c>
      <c r="O18" s="250">
        <f t="shared" si="1"/>
        <v>83926</v>
      </c>
    </row>
    <row r="19" spans="1:15" x14ac:dyDescent="0.25">
      <c r="A19" s="240" t="s">
        <v>503</v>
      </c>
      <c r="B19" s="239">
        <v>23652502</v>
      </c>
      <c r="C19" s="240" t="s">
        <v>377</v>
      </c>
      <c r="E19" s="243">
        <v>45650</v>
      </c>
      <c r="G19" s="240">
        <v>0</v>
      </c>
      <c r="H19" s="240">
        <v>24202</v>
      </c>
      <c r="I19" s="242">
        <v>0.04</v>
      </c>
      <c r="J19" s="240">
        <v>605042.02</v>
      </c>
      <c r="L19" s="249"/>
      <c r="M19" s="250"/>
      <c r="N19" s="240">
        <f t="shared" si="0"/>
        <v>605042.02</v>
      </c>
      <c r="O19" s="250">
        <f t="shared" si="1"/>
        <v>24202</v>
      </c>
    </row>
    <row r="20" spans="1:15" x14ac:dyDescent="0.25">
      <c r="A20" s="240" t="s">
        <v>503</v>
      </c>
      <c r="B20" s="239">
        <v>23652502</v>
      </c>
      <c r="C20" s="240" t="s">
        <v>377</v>
      </c>
      <c r="E20" s="243">
        <v>45649</v>
      </c>
      <c r="G20" s="240">
        <v>0</v>
      </c>
      <c r="H20" s="240">
        <v>44706</v>
      </c>
      <c r="I20" s="242">
        <v>0.04</v>
      </c>
      <c r="J20" s="240">
        <v>1117647</v>
      </c>
      <c r="L20" s="249"/>
      <c r="M20" s="250"/>
      <c r="N20" s="240">
        <f t="shared" si="0"/>
        <v>1117647</v>
      </c>
      <c r="O20" s="250">
        <f t="shared" si="1"/>
        <v>44706</v>
      </c>
    </row>
    <row r="21" spans="1:15" x14ac:dyDescent="0.25">
      <c r="A21" s="240" t="s">
        <v>503</v>
      </c>
      <c r="B21" s="239">
        <v>23652502</v>
      </c>
      <c r="C21" s="240" t="s">
        <v>377</v>
      </c>
      <c r="E21" s="243">
        <v>45653</v>
      </c>
      <c r="G21" s="240">
        <v>0</v>
      </c>
      <c r="H21" s="240">
        <v>32400</v>
      </c>
      <c r="I21" s="242">
        <v>0.04</v>
      </c>
      <c r="J21" s="240">
        <v>810000</v>
      </c>
      <c r="L21" s="249"/>
      <c r="M21" s="250"/>
      <c r="N21" s="240">
        <f t="shared" si="0"/>
        <v>810000</v>
      </c>
      <c r="O21" s="250">
        <f t="shared" si="1"/>
        <v>32400</v>
      </c>
    </row>
    <row r="22" spans="1:15" x14ac:dyDescent="0.25">
      <c r="A22" s="240" t="s">
        <v>503</v>
      </c>
      <c r="B22" s="239">
        <v>23652502</v>
      </c>
      <c r="C22" s="240" t="s">
        <v>377</v>
      </c>
      <c r="E22" s="243">
        <v>45653</v>
      </c>
      <c r="G22" s="240">
        <v>0</v>
      </c>
      <c r="H22" s="240">
        <v>10235</v>
      </c>
      <c r="I22" s="242">
        <v>0.04</v>
      </c>
      <c r="J22" s="240">
        <v>255882</v>
      </c>
      <c r="L22" s="249"/>
      <c r="M22" s="250"/>
      <c r="N22" s="240">
        <f t="shared" si="0"/>
        <v>255882</v>
      </c>
      <c r="O22" s="250">
        <f t="shared" si="1"/>
        <v>10235</v>
      </c>
    </row>
    <row r="23" spans="1:15" x14ac:dyDescent="0.25">
      <c r="A23" s="240"/>
      <c r="B23" s="318" t="s">
        <v>504</v>
      </c>
      <c r="E23" s="243"/>
      <c r="G23" s="240">
        <v>0</v>
      </c>
      <c r="H23" s="240">
        <v>1225570</v>
      </c>
      <c r="J23" s="240">
        <v>30639254.25</v>
      </c>
      <c r="L23" s="249"/>
      <c r="M23" s="250"/>
      <c r="O23" s="248"/>
    </row>
    <row r="24" spans="1:15" x14ac:dyDescent="0.25">
      <c r="A24" s="240" t="s">
        <v>503</v>
      </c>
      <c r="B24" s="239">
        <v>23652503</v>
      </c>
      <c r="C24" s="240" t="s">
        <v>379</v>
      </c>
      <c r="E24" s="243">
        <v>45629</v>
      </c>
      <c r="G24" s="240">
        <v>0</v>
      </c>
      <c r="H24" s="240">
        <v>2701</v>
      </c>
      <c r="I24" s="242">
        <v>0.01</v>
      </c>
      <c r="J24" s="240">
        <v>270100</v>
      </c>
      <c r="L24" s="249"/>
      <c r="M24" s="250"/>
      <c r="N24" s="240">
        <f t="shared" ref="N24:N51" si="2">+J24</f>
        <v>270100</v>
      </c>
      <c r="O24" s="250">
        <f t="shared" ref="O24:O51" si="3">+H24</f>
        <v>2701</v>
      </c>
    </row>
    <row r="25" spans="1:15" x14ac:dyDescent="0.25">
      <c r="A25" s="240" t="s">
        <v>503</v>
      </c>
      <c r="B25" s="239">
        <v>23652503</v>
      </c>
      <c r="C25" s="240" t="s">
        <v>379</v>
      </c>
      <c r="E25" s="243">
        <v>45629</v>
      </c>
      <c r="G25" s="240">
        <v>0</v>
      </c>
      <c r="H25" s="240">
        <v>7358</v>
      </c>
      <c r="I25" s="242">
        <v>0.01</v>
      </c>
      <c r="J25" s="240">
        <v>735827</v>
      </c>
      <c r="L25" s="249"/>
      <c r="M25" s="250"/>
      <c r="N25" s="240">
        <f t="shared" si="2"/>
        <v>735827</v>
      </c>
      <c r="O25" s="250">
        <f t="shared" si="3"/>
        <v>7358</v>
      </c>
    </row>
    <row r="26" spans="1:15" x14ac:dyDescent="0.25">
      <c r="A26" s="240" t="s">
        <v>503</v>
      </c>
      <c r="B26" s="239">
        <v>23652503</v>
      </c>
      <c r="C26" s="240" t="s">
        <v>379</v>
      </c>
      <c r="E26" s="243">
        <v>45630</v>
      </c>
      <c r="G26" s="240">
        <v>0</v>
      </c>
      <c r="H26" s="240">
        <v>11143</v>
      </c>
      <c r="I26" s="242">
        <v>0.01</v>
      </c>
      <c r="J26" s="240">
        <v>1114262</v>
      </c>
      <c r="L26" s="249"/>
      <c r="M26" s="250"/>
      <c r="N26" s="240">
        <f t="shared" si="2"/>
        <v>1114262</v>
      </c>
      <c r="O26" s="250">
        <f t="shared" si="3"/>
        <v>11143</v>
      </c>
    </row>
    <row r="27" spans="1:15" x14ac:dyDescent="0.25">
      <c r="A27" s="240" t="s">
        <v>503</v>
      </c>
      <c r="B27" s="239">
        <v>23652503</v>
      </c>
      <c r="C27" s="240" t="s">
        <v>379</v>
      </c>
      <c r="E27" s="243">
        <v>45630</v>
      </c>
      <c r="G27" s="240">
        <v>0</v>
      </c>
      <c r="H27" s="240">
        <v>18631</v>
      </c>
      <c r="I27" s="242">
        <v>0.01</v>
      </c>
      <c r="J27" s="240">
        <v>1863050</v>
      </c>
      <c r="L27" s="247"/>
      <c r="M27" s="248"/>
      <c r="N27" s="240">
        <f t="shared" si="2"/>
        <v>1863050</v>
      </c>
      <c r="O27" s="250">
        <f t="shared" si="3"/>
        <v>18631</v>
      </c>
    </row>
    <row r="28" spans="1:15" x14ac:dyDescent="0.25">
      <c r="A28" s="240" t="s">
        <v>503</v>
      </c>
      <c r="B28" s="239">
        <v>23652503</v>
      </c>
      <c r="C28" s="240" t="s">
        <v>379</v>
      </c>
      <c r="E28" s="243">
        <v>45635</v>
      </c>
      <c r="G28" s="240">
        <v>0</v>
      </c>
      <c r="H28" s="240">
        <v>2476</v>
      </c>
      <c r="I28" s="242">
        <v>0.01</v>
      </c>
      <c r="J28" s="240">
        <v>247602</v>
      </c>
      <c r="L28" s="247"/>
      <c r="M28" s="248"/>
      <c r="N28" s="240">
        <f t="shared" si="2"/>
        <v>247602</v>
      </c>
      <c r="O28" s="250">
        <f t="shared" si="3"/>
        <v>2476</v>
      </c>
    </row>
    <row r="29" spans="1:15" x14ac:dyDescent="0.25">
      <c r="A29" s="240" t="s">
        <v>503</v>
      </c>
      <c r="B29" s="239">
        <v>23652503</v>
      </c>
      <c r="C29" s="240" t="s">
        <v>379</v>
      </c>
      <c r="E29" s="243">
        <v>45632</v>
      </c>
      <c r="G29" s="240">
        <v>0</v>
      </c>
      <c r="H29" s="240">
        <v>75192</v>
      </c>
      <c r="I29" s="242">
        <v>0.01</v>
      </c>
      <c r="J29" s="240">
        <v>7519218</v>
      </c>
      <c r="L29" s="247"/>
      <c r="M29" s="248"/>
      <c r="N29" s="240">
        <f t="shared" si="2"/>
        <v>7519218</v>
      </c>
      <c r="O29" s="250">
        <f t="shared" si="3"/>
        <v>75192</v>
      </c>
    </row>
    <row r="30" spans="1:15" x14ac:dyDescent="0.25">
      <c r="A30" s="240" t="s">
        <v>503</v>
      </c>
      <c r="B30" s="239">
        <v>23652503</v>
      </c>
      <c r="C30" s="240" t="s">
        <v>379</v>
      </c>
      <c r="E30" s="243">
        <v>45631</v>
      </c>
      <c r="G30" s="240">
        <v>0</v>
      </c>
      <c r="H30" s="240">
        <v>54459</v>
      </c>
      <c r="I30" s="242">
        <v>0.01</v>
      </c>
      <c r="J30" s="240">
        <v>5445915</v>
      </c>
      <c r="L30" s="247"/>
      <c r="M30" s="248"/>
      <c r="N30" s="240">
        <f t="shared" si="2"/>
        <v>5445915</v>
      </c>
      <c r="O30" s="250">
        <f t="shared" si="3"/>
        <v>54459</v>
      </c>
    </row>
    <row r="31" spans="1:15" x14ac:dyDescent="0.25">
      <c r="A31" s="240" t="s">
        <v>503</v>
      </c>
      <c r="B31" s="239">
        <v>23652503</v>
      </c>
      <c r="C31" s="240" t="s">
        <v>379</v>
      </c>
      <c r="E31" s="243">
        <v>45631</v>
      </c>
      <c r="G31" s="240">
        <v>0</v>
      </c>
      <c r="H31" s="240">
        <v>21535</v>
      </c>
      <c r="I31" s="242">
        <v>0.01</v>
      </c>
      <c r="J31" s="240">
        <v>2153490</v>
      </c>
      <c r="L31" s="247"/>
      <c r="M31" s="248"/>
      <c r="N31" s="240">
        <f t="shared" si="2"/>
        <v>2153490</v>
      </c>
      <c r="O31" s="250">
        <f t="shared" si="3"/>
        <v>21535</v>
      </c>
    </row>
    <row r="32" spans="1:15" x14ac:dyDescent="0.25">
      <c r="A32" s="240" t="s">
        <v>503</v>
      </c>
      <c r="B32" s="239">
        <v>23652503</v>
      </c>
      <c r="C32" s="240" t="s">
        <v>379</v>
      </c>
      <c r="E32" s="243">
        <v>45636</v>
      </c>
      <c r="G32" s="240">
        <v>0</v>
      </c>
      <c r="H32" s="240">
        <v>47525</v>
      </c>
      <c r="I32" s="242">
        <v>0.01</v>
      </c>
      <c r="J32" s="240">
        <v>4752505</v>
      </c>
      <c r="L32" s="247"/>
      <c r="M32" s="248"/>
      <c r="N32" s="240">
        <f t="shared" si="2"/>
        <v>4752505</v>
      </c>
      <c r="O32" s="250">
        <f t="shared" si="3"/>
        <v>47525</v>
      </c>
    </row>
    <row r="33" spans="1:15" x14ac:dyDescent="0.25">
      <c r="A33" s="240" t="s">
        <v>503</v>
      </c>
      <c r="B33" s="239">
        <v>23652503</v>
      </c>
      <c r="C33" s="240" t="s">
        <v>379</v>
      </c>
      <c r="E33" s="243">
        <v>45632</v>
      </c>
      <c r="G33" s="240">
        <v>0</v>
      </c>
      <c r="H33" s="240">
        <v>42560</v>
      </c>
      <c r="I33" s="242">
        <v>0.01</v>
      </c>
      <c r="J33" s="240">
        <v>4256000</v>
      </c>
      <c r="L33" s="247"/>
      <c r="M33" s="248"/>
      <c r="N33" s="240">
        <f t="shared" si="2"/>
        <v>4256000</v>
      </c>
      <c r="O33" s="250">
        <f t="shared" si="3"/>
        <v>42560</v>
      </c>
    </row>
    <row r="34" spans="1:15" x14ac:dyDescent="0.25">
      <c r="A34" s="240" t="s">
        <v>503</v>
      </c>
      <c r="B34" s="239">
        <v>23652503</v>
      </c>
      <c r="C34" s="240" t="s">
        <v>379</v>
      </c>
      <c r="E34" s="243">
        <v>45635</v>
      </c>
      <c r="G34" s="240">
        <v>0</v>
      </c>
      <c r="H34" s="240">
        <v>58699</v>
      </c>
      <c r="I34" s="242">
        <v>0.01</v>
      </c>
      <c r="J34" s="240">
        <v>5869933</v>
      </c>
      <c r="L34" s="247"/>
      <c r="M34" s="248"/>
      <c r="N34" s="240">
        <f t="shared" si="2"/>
        <v>5869933</v>
      </c>
      <c r="O34" s="250">
        <f t="shared" si="3"/>
        <v>58699</v>
      </c>
    </row>
    <row r="35" spans="1:15" x14ac:dyDescent="0.25">
      <c r="A35" s="240" t="s">
        <v>503</v>
      </c>
      <c r="B35" s="239">
        <v>23652503</v>
      </c>
      <c r="C35" s="240" t="s">
        <v>379</v>
      </c>
      <c r="E35" s="243">
        <v>45632</v>
      </c>
      <c r="G35" s="240">
        <v>0</v>
      </c>
      <c r="H35" s="240">
        <v>13000</v>
      </c>
      <c r="I35" s="242">
        <v>0.01</v>
      </c>
      <c r="J35" s="240">
        <v>1300000</v>
      </c>
      <c r="L35" s="247"/>
      <c r="M35" s="248"/>
      <c r="N35" s="240">
        <f t="shared" si="2"/>
        <v>1300000</v>
      </c>
      <c r="O35" s="250">
        <f t="shared" si="3"/>
        <v>13000</v>
      </c>
    </row>
    <row r="36" spans="1:15" x14ac:dyDescent="0.25">
      <c r="A36" s="240" t="s">
        <v>503</v>
      </c>
      <c r="B36" s="239">
        <v>23652503</v>
      </c>
      <c r="C36" s="240" t="s">
        <v>379</v>
      </c>
      <c r="E36" s="243">
        <v>45636</v>
      </c>
      <c r="G36" s="240">
        <v>0</v>
      </c>
      <c r="H36" s="240">
        <v>4995</v>
      </c>
      <c r="I36" s="242">
        <v>0.01</v>
      </c>
      <c r="J36" s="240">
        <v>499503</v>
      </c>
      <c r="L36" s="247"/>
      <c r="M36" s="248"/>
      <c r="N36" s="240">
        <f t="shared" si="2"/>
        <v>499503</v>
      </c>
      <c r="O36" s="250">
        <f t="shared" si="3"/>
        <v>4995</v>
      </c>
    </row>
    <row r="37" spans="1:15" x14ac:dyDescent="0.25">
      <c r="A37" s="240" t="s">
        <v>503</v>
      </c>
      <c r="B37" s="239">
        <v>23652503</v>
      </c>
      <c r="C37" s="240" t="s">
        <v>379</v>
      </c>
      <c r="E37" s="243">
        <v>45637</v>
      </c>
      <c r="G37" s="240">
        <v>0</v>
      </c>
      <c r="H37" s="240">
        <v>46060</v>
      </c>
      <c r="I37" s="242">
        <v>0.01</v>
      </c>
      <c r="J37" s="240">
        <v>4606000</v>
      </c>
      <c r="L37" s="247"/>
      <c r="M37" s="248"/>
      <c r="N37" s="240">
        <f t="shared" si="2"/>
        <v>4606000</v>
      </c>
      <c r="O37" s="250">
        <f t="shared" si="3"/>
        <v>46060</v>
      </c>
    </row>
    <row r="38" spans="1:15" x14ac:dyDescent="0.25">
      <c r="A38" s="240" t="s">
        <v>503</v>
      </c>
      <c r="B38" s="239">
        <v>23652503</v>
      </c>
      <c r="C38" s="240" t="s">
        <v>379</v>
      </c>
      <c r="E38" s="243">
        <v>45638</v>
      </c>
      <c r="G38" s="240">
        <v>0</v>
      </c>
      <c r="H38" s="240">
        <v>12655</v>
      </c>
      <c r="I38" s="242">
        <v>0.01</v>
      </c>
      <c r="J38" s="240">
        <v>1265488</v>
      </c>
      <c r="L38" s="247"/>
      <c r="M38" s="248"/>
      <c r="N38" s="240">
        <f t="shared" si="2"/>
        <v>1265488</v>
      </c>
      <c r="O38" s="250">
        <f t="shared" si="3"/>
        <v>12655</v>
      </c>
    </row>
    <row r="39" spans="1:15" x14ac:dyDescent="0.25">
      <c r="A39" s="240" t="s">
        <v>503</v>
      </c>
      <c r="B39" s="239">
        <v>23652503</v>
      </c>
      <c r="C39" s="240" t="s">
        <v>379</v>
      </c>
      <c r="E39" s="243">
        <v>45638</v>
      </c>
      <c r="G39" s="240">
        <v>0</v>
      </c>
      <c r="H39" s="240">
        <v>13598</v>
      </c>
      <c r="I39" s="242">
        <v>0.01</v>
      </c>
      <c r="J39" s="240">
        <v>1359759</v>
      </c>
      <c r="L39" s="247"/>
      <c r="M39" s="248"/>
      <c r="N39" s="240">
        <f t="shared" si="2"/>
        <v>1359759</v>
      </c>
      <c r="O39" s="250">
        <f t="shared" si="3"/>
        <v>13598</v>
      </c>
    </row>
    <row r="40" spans="1:15" x14ac:dyDescent="0.25">
      <c r="A40" s="240" t="s">
        <v>503</v>
      </c>
      <c r="B40" s="239">
        <v>23652503</v>
      </c>
      <c r="C40" s="240" t="s">
        <v>379</v>
      </c>
      <c r="E40" s="243">
        <v>45638</v>
      </c>
      <c r="G40" s="240">
        <v>0</v>
      </c>
      <c r="H40" s="240">
        <v>41005</v>
      </c>
      <c r="I40" s="242">
        <v>0.01</v>
      </c>
      <c r="J40" s="240">
        <v>4100492</v>
      </c>
      <c r="L40" s="247"/>
      <c r="M40" s="248"/>
      <c r="N40" s="240">
        <f t="shared" si="2"/>
        <v>4100492</v>
      </c>
      <c r="O40" s="250">
        <f t="shared" si="3"/>
        <v>41005</v>
      </c>
    </row>
    <row r="41" spans="1:15" x14ac:dyDescent="0.25">
      <c r="A41" s="240" t="s">
        <v>503</v>
      </c>
      <c r="B41" s="239">
        <v>23652503</v>
      </c>
      <c r="C41" s="240" t="s">
        <v>379</v>
      </c>
      <c r="E41" s="243">
        <v>45639</v>
      </c>
      <c r="G41" s="240">
        <v>0</v>
      </c>
      <c r="H41" s="240">
        <v>27050</v>
      </c>
      <c r="I41" s="242">
        <v>0.01</v>
      </c>
      <c r="J41" s="240">
        <v>2705000</v>
      </c>
      <c r="L41" s="247"/>
      <c r="M41" s="248"/>
      <c r="N41" s="240">
        <f t="shared" si="2"/>
        <v>2705000</v>
      </c>
      <c r="O41" s="250">
        <f t="shared" si="3"/>
        <v>27050</v>
      </c>
    </row>
    <row r="42" spans="1:15" x14ac:dyDescent="0.25">
      <c r="A42" s="240" t="s">
        <v>503</v>
      </c>
      <c r="B42" s="239">
        <v>23652503</v>
      </c>
      <c r="C42" s="240" t="s">
        <v>379</v>
      </c>
      <c r="E42" s="243">
        <v>45642</v>
      </c>
      <c r="G42" s="240">
        <v>0</v>
      </c>
      <c r="H42" s="240">
        <v>10522</v>
      </c>
      <c r="I42" s="242">
        <v>0.01</v>
      </c>
      <c r="J42" s="240">
        <v>1052202.72</v>
      </c>
      <c r="L42" s="247"/>
      <c r="M42" s="248"/>
      <c r="N42" s="240">
        <f t="shared" si="2"/>
        <v>1052202.72</v>
      </c>
      <c r="O42" s="250">
        <f t="shared" si="3"/>
        <v>10522</v>
      </c>
    </row>
    <row r="43" spans="1:15" x14ac:dyDescent="0.25">
      <c r="A43" s="240" t="s">
        <v>503</v>
      </c>
      <c r="B43" s="239">
        <v>23652503</v>
      </c>
      <c r="C43" s="240" t="s">
        <v>379</v>
      </c>
      <c r="E43" s="243">
        <v>45643</v>
      </c>
      <c r="G43" s="240">
        <v>0</v>
      </c>
      <c r="H43" s="240">
        <v>20457</v>
      </c>
      <c r="I43" s="242">
        <v>0.01</v>
      </c>
      <c r="J43" s="240">
        <v>2045667.98</v>
      </c>
      <c r="L43" s="247"/>
      <c r="M43" s="248"/>
      <c r="N43" s="240">
        <f t="shared" si="2"/>
        <v>2045667.98</v>
      </c>
      <c r="O43" s="250">
        <f t="shared" si="3"/>
        <v>20457</v>
      </c>
    </row>
    <row r="44" spans="1:15" x14ac:dyDescent="0.25">
      <c r="A44" s="240" t="s">
        <v>503</v>
      </c>
      <c r="B44" s="239">
        <v>23652503</v>
      </c>
      <c r="C44" s="240" t="s">
        <v>379</v>
      </c>
      <c r="E44" s="243">
        <v>45644</v>
      </c>
      <c r="G44" s="240">
        <v>0</v>
      </c>
      <c r="H44" s="240">
        <v>4904</v>
      </c>
      <c r="I44" s="242">
        <v>0.01</v>
      </c>
      <c r="J44" s="240">
        <v>490400.92</v>
      </c>
      <c r="L44" s="247"/>
      <c r="M44" s="248"/>
      <c r="N44" s="240">
        <f t="shared" si="2"/>
        <v>490400.92</v>
      </c>
      <c r="O44" s="250">
        <f t="shared" si="3"/>
        <v>4904</v>
      </c>
    </row>
    <row r="45" spans="1:15" x14ac:dyDescent="0.25">
      <c r="A45" s="240" t="s">
        <v>503</v>
      </c>
      <c r="B45" s="239">
        <v>23652503</v>
      </c>
      <c r="C45" s="240" t="s">
        <v>379</v>
      </c>
      <c r="E45" s="243">
        <v>45646</v>
      </c>
      <c r="G45" s="240">
        <v>0</v>
      </c>
      <c r="H45" s="240">
        <v>39243</v>
      </c>
      <c r="I45" s="242">
        <v>0.01</v>
      </c>
      <c r="J45" s="240">
        <v>3924324.3</v>
      </c>
      <c r="L45" s="247"/>
      <c r="M45" s="248"/>
      <c r="N45" s="240">
        <f t="shared" si="2"/>
        <v>3924324.3</v>
      </c>
      <c r="O45" s="250">
        <f t="shared" si="3"/>
        <v>39243</v>
      </c>
    </row>
    <row r="46" spans="1:15" x14ac:dyDescent="0.25">
      <c r="A46" s="240" t="s">
        <v>503</v>
      </c>
      <c r="B46" s="239">
        <v>23652503</v>
      </c>
      <c r="C46" s="240" t="s">
        <v>379</v>
      </c>
      <c r="E46" s="243">
        <v>45646</v>
      </c>
      <c r="G46" s="240">
        <v>0</v>
      </c>
      <c r="H46" s="240">
        <v>47125</v>
      </c>
      <c r="I46" s="242">
        <v>0.01</v>
      </c>
      <c r="J46" s="240">
        <v>4712512</v>
      </c>
      <c r="L46" s="247"/>
      <c r="M46" s="248"/>
      <c r="N46" s="240">
        <f t="shared" si="2"/>
        <v>4712512</v>
      </c>
      <c r="O46" s="250">
        <f t="shared" si="3"/>
        <v>47125</v>
      </c>
    </row>
    <row r="47" spans="1:15" x14ac:dyDescent="0.25">
      <c r="A47" s="240" t="s">
        <v>503</v>
      </c>
      <c r="B47" s="239">
        <v>23652503</v>
      </c>
      <c r="C47" s="240" t="s">
        <v>379</v>
      </c>
      <c r="E47" s="243">
        <v>45646</v>
      </c>
      <c r="G47" s="240">
        <v>0</v>
      </c>
      <c r="H47" s="240">
        <v>8832</v>
      </c>
      <c r="I47" s="242">
        <v>0.01</v>
      </c>
      <c r="J47" s="240">
        <v>883200</v>
      </c>
      <c r="L47" s="247"/>
      <c r="M47" s="248"/>
      <c r="N47" s="240">
        <f t="shared" si="2"/>
        <v>883200</v>
      </c>
      <c r="O47" s="250">
        <f t="shared" si="3"/>
        <v>8832</v>
      </c>
    </row>
    <row r="48" spans="1:15" x14ac:dyDescent="0.25">
      <c r="A48" s="240" t="s">
        <v>503</v>
      </c>
      <c r="B48" s="239">
        <v>23652503</v>
      </c>
      <c r="C48" s="240" t="s">
        <v>379</v>
      </c>
      <c r="E48" s="243">
        <v>45650</v>
      </c>
      <c r="G48" s="240">
        <v>0</v>
      </c>
      <c r="H48" s="240">
        <v>100284</v>
      </c>
      <c r="I48" s="242">
        <v>0.01</v>
      </c>
      <c r="J48" s="240">
        <v>10028415</v>
      </c>
      <c r="L48" s="247"/>
      <c r="M48" s="248"/>
      <c r="N48" s="240">
        <f t="shared" si="2"/>
        <v>10028415</v>
      </c>
      <c r="O48" s="250">
        <f t="shared" si="3"/>
        <v>100284</v>
      </c>
    </row>
    <row r="49" spans="1:15" x14ac:dyDescent="0.25">
      <c r="A49" s="240" t="s">
        <v>503</v>
      </c>
      <c r="B49" s="239">
        <v>23652503</v>
      </c>
      <c r="C49" s="240" t="s">
        <v>379</v>
      </c>
      <c r="E49" s="243">
        <v>45653</v>
      </c>
      <c r="G49" s="240">
        <v>0</v>
      </c>
      <c r="H49" s="240">
        <v>21884</v>
      </c>
      <c r="I49" s="242">
        <v>0.01</v>
      </c>
      <c r="J49" s="240">
        <v>2188435.2200000002</v>
      </c>
      <c r="L49" s="249"/>
      <c r="M49" s="250"/>
      <c r="N49" s="240">
        <f t="shared" si="2"/>
        <v>2188435.2200000002</v>
      </c>
      <c r="O49" s="250">
        <f t="shared" si="3"/>
        <v>21884</v>
      </c>
    </row>
    <row r="50" spans="1:15" x14ac:dyDescent="0.25">
      <c r="A50" s="240" t="s">
        <v>503</v>
      </c>
      <c r="B50" s="239">
        <v>23652503</v>
      </c>
      <c r="C50" s="240" t="s">
        <v>379</v>
      </c>
      <c r="E50" s="243">
        <v>45652</v>
      </c>
      <c r="G50" s="240">
        <v>0</v>
      </c>
      <c r="H50" s="240">
        <v>48673</v>
      </c>
      <c r="I50" s="242">
        <v>0.01</v>
      </c>
      <c r="J50" s="240">
        <v>4867285</v>
      </c>
      <c r="L50" s="247"/>
      <c r="M50" s="248"/>
      <c r="N50" s="240">
        <f t="shared" si="2"/>
        <v>4867285</v>
      </c>
      <c r="O50" s="250">
        <f t="shared" si="3"/>
        <v>48673</v>
      </c>
    </row>
    <row r="51" spans="1:15" x14ac:dyDescent="0.25">
      <c r="A51" s="240" t="s">
        <v>503</v>
      </c>
      <c r="B51" s="239">
        <v>23652503</v>
      </c>
      <c r="C51" s="240" t="s">
        <v>379</v>
      </c>
      <c r="E51" s="243">
        <v>45653</v>
      </c>
      <c r="G51" s="240">
        <v>0</v>
      </c>
      <c r="H51" s="240">
        <v>12600</v>
      </c>
      <c r="I51" s="242">
        <v>0.01</v>
      </c>
      <c r="J51" s="240">
        <v>1260000</v>
      </c>
      <c r="L51" s="247"/>
      <c r="M51" s="248"/>
      <c r="N51" s="240">
        <f t="shared" si="2"/>
        <v>1260000</v>
      </c>
      <c r="O51" s="250">
        <f t="shared" si="3"/>
        <v>12600</v>
      </c>
    </row>
    <row r="52" spans="1:15" x14ac:dyDescent="0.25">
      <c r="A52" s="240"/>
      <c r="B52" s="318" t="s">
        <v>505</v>
      </c>
      <c r="E52" s="243"/>
      <c r="G52" s="240">
        <v>0</v>
      </c>
      <c r="H52" s="240">
        <v>815166</v>
      </c>
      <c r="J52" s="240">
        <v>81516587.139999986</v>
      </c>
      <c r="L52" s="247"/>
      <c r="M52" s="248"/>
      <c r="N52" s="240"/>
      <c r="O52" s="250"/>
    </row>
    <row r="53" spans="1:15" x14ac:dyDescent="0.25">
      <c r="A53" s="240" t="s">
        <v>503</v>
      </c>
      <c r="B53" s="239">
        <v>23652505</v>
      </c>
      <c r="C53" s="240" t="s">
        <v>381</v>
      </c>
      <c r="E53" s="243">
        <v>45632</v>
      </c>
      <c r="G53" s="240">
        <v>0</v>
      </c>
      <c r="H53" s="240">
        <v>629</v>
      </c>
      <c r="I53" s="242">
        <v>0.02</v>
      </c>
      <c r="J53" s="240">
        <v>31448</v>
      </c>
      <c r="L53" s="249"/>
      <c r="M53" s="250"/>
      <c r="N53" s="240">
        <f>+J53</f>
        <v>31448</v>
      </c>
      <c r="O53" s="250">
        <f>+H53</f>
        <v>629</v>
      </c>
    </row>
    <row r="54" spans="1:15" x14ac:dyDescent="0.25">
      <c r="A54" s="240"/>
      <c r="B54" s="318" t="s">
        <v>506</v>
      </c>
      <c r="E54" s="243"/>
      <c r="G54" s="240">
        <v>0</v>
      </c>
      <c r="H54" s="240">
        <v>629</v>
      </c>
      <c r="J54" s="240">
        <v>31448</v>
      </c>
      <c r="L54" s="247"/>
      <c r="M54" s="248"/>
      <c r="N54" s="240"/>
      <c r="O54" s="250"/>
    </row>
    <row r="55" spans="1:15" x14ac:dyDescent="0.25">
      <c r="A55" s="240" t="s">
        <v>503</v>
      </c>
      <c r="B55" s="239">
        <v>23652507</v>
      </c>
      <c r="C55" s="240" t="s">
        <v>385</v>
      </c>
      <c r="E55" s="243">
        <v>45630</v>
      </c>
      <c r="G55" s="240">
        <v>0</v>
      </c>
      <c r="H55" s="240">
        <v>6786</v>
      </c>
      <c r="I55" s="242">
        <v>0.01</v>
      </c>
      <c r="J55" s="240">
        <v>678630</v>
      </c>
      <c r="L55" s="247"/>
      <c r="M55" s="248"/>
      <c r="N55" s="240">
        <f>+J55</f>
        <v>678630</v>
      </c>
      <c r="O55" s="250">
        <f>+H55</f>
        <v>6786</v>
      </c>
    </row>
    <row r="56" spans="1:15" x14ac:dyDescent="0.25">
      <c r="A56" s="240"/>
      <c r="B56" s="318" t="s">
        <v>507</v>
      </c>
      <c r="E56" s="243"/>
      <c r="G56" s="240">
        <v>0</v>
      </c>
      <c r="H56" s="240">
        <v>6786</v>
      </c>
      <c r="J56" s="240">
        <v>678630</v>
      </c>
      <c r="L56" s="247"/>
      <c r="M56" s="248"/>
      <c r="N56" s="240"/>
      <c r="O56" s="250"/>
    </row>
    <row r="57" spans="1:15" x14ac:dyDescent="0.25">
      <c r="A57" s="240" t="s">
        <v>508</v>
      </c>
      <c r="B57" s="239">
        <v>23652501</v>
      </c>
      <c r="C57" s="240" t="s">
        <v>375</v>
      </c>
      <c r="E57" s="243">
        <v>45636</v>
      </c>
      <c r="G57" s="240">
        <v>0</v>
      </c>
      <c r="H57" s="240">
        <v>76500</v>
      </c>
      <c r="I57" s="242">
        <v>0.06</v>
      </c>
      <c r="J57" s="240">
        <v>1275000</v>
      </c>
      <c r="L57" s="249">
        <f>+J57</f>
        <v>1275000</v>
      </c>
      <c r="M57" s="250">
        <f>+H57</f>
        <v>76500</v>
      </c>
      <c r="N57" s="240"/>
      <c r="O57" s="250"/>
    </row>
    <row r="58" spans="1:15" x14ac:dyDescent="0.25">
      <c r="A58" s="240" t="s">
        <v>508</v>
      </c>
      <c r="B58" s="239">
        <v>23652501</v>
      </c>
      <c r="C58" s="240" t="s">
        <v>375</v>
      </c>
      <c r="E58" s="243">
        <v>45643</v>
      </c>
      <c r="G58" s="240">
        <v>0</v>
      </c>
      <c r="H58" s="240">
        <v>129000</v>
      </c>
      <c r="I58" s="242">
        <v>0.06</v>
      </c>
      <c r="J58" s="240">
        <v>2150000</v>
      </c>
      <c r="L58" s="249">
        <f t="shared" ref="L58:L71" si="4">+J58</f>
        <v>2150000</v>
      </c>
      <c r="M58" s="250">
        <f t="shared" ref="M58:M71" si="5">+H58</f>
        <v>129000</v>
      </c>
      <c r="N58" s="240"/>
      <c r="O58" s="250"/>
    </row>
    <row r="59" spans="1:15" x14ac:dyDescent="0.25">
      <c r="A59" s="240" t="s">
        <v>508</v>
      </c>
      <c r="B59" s="239">
        <v>23652501</v>
      </c>
      <c r="C59" s="240" t="s">
        <v>375</v>
      </c>
      <c r="E59" s="243">
        <v>45627</v>
      </c>
      <c r="G59" s="240">
        <v>0</v>
      </c>
      <c r="H59" s="240">
        <v>76800</v>
      </c>
      <c r="I59" s="242">
        <v>0.06</v>
      </c>
      <c r="J59" s="240">
        <v>1280000</v>
      </c>
      <c r="L59" s="249">
        <f t="shared" si="4"/>
        <v>1280000</v>
      </c>
      <c r="M59" s="250">
        <f t="shared" si="5"/>
        <v>76800</v>
      </c>
      <c r="N59" s="240"/>
      <c r="O59" s="250"/>
    </row>
    <row r="60" spans="1:15" x14ac:dyDescent="0.25">
      <c r="A60" s="240" t="s">
        <v>508</v>
      </c>
      <c r="B60" s="239">
        <v>23652501</v>
      </c>
      <c r="C60" s="240" t="s">
        <v>375</v>
      </c>
      <c r="E60" s="243">
        <v>45641</v>
      </c>
      <c r="G60" s="240">
        <v>0</v>
      </c>
      <c r="H60" s="240">
        <v>16200</v>
      </c>
      <c r="I60" s="242">
        <v>0.06</v>
      </c>
      <c r="J60" s="240">
        <v>270000</v>
      </c>
      <c r="L60" s="249">
        <f t="shared" si="4"/>
        <v>270000</v>
      </c>
      <c r="M60" s="250">
        <f t="shared" si="5"/>
        <v>16200</v>
      </c>
      <c r="N60" s="240"/>
      <c r="O60" s="250"/>
    </row>
    <row r="61" spans="1:15" x14ac:dyDescent="0.25">
      <c r="A61" s="240" t="s">
        <v>508</v>
      </c>
      <c r="B61" s="239">
        <v>23652501</v>
      </c>
      <c r="C61" s="240" t="s">
        <v>375</v>
      </c>
      <c r="E61" s="243">
        <v>45628</v>
      </c>
      <c r="G61" s="240">
        <v>0</v>
      </c>
      <c r="H61" s="240">
        <v>31500</v>
      </c>
      <c r="I61" s="242">
        <v>0.06</v>
      </c>
      <c r="J61" s="240">
        <v>525000</v>
      </c>
      <c r="L61" s="249">
        <f t="shared" si="4"/>
        <v>525000</v>
      </c>
      <c r="M61" s="250">
        <f t="shared" si="5"/>
        <v>31500</v>
      </c>
      <c r="N61" s="240"/>
      <c r="O61" s="250"/>
    </row>
    <row r="62" spans="1:15" x14ac:dyDescent="0.25">
      <c r="A62" s="240" t="s">
        <v>508</v>
      </c>
      <c r="B62" s="239">
        <v>23652501</v>
      </c>
      <c r="C62" s="240" t="s">
        <v>375</v>
      </c>
      <c r="E62" s="243">
        <v>45646</v>
      </c>
      <c r="G62" s="240">
        <v>0</v>
      </c>
      <c r="H62" s="240">
        <v>159574</v>
      </c>
      <c r="I62" s="242">
        <v>0.06</v>
      </c>
      <c r="J62" s="240">
        <v>2659574.4700000002</v>
      </c>
      <c r="L62" s="249">
        <f t="shared" si="4"/>
        <v>2659574.4700000002</v>
      </c>
      <c r="M62" s="250">
        <f t="shared" si="5"/>
        <v>159574</v>
      </c>
      <c r="N62" s="240"/>
      <c r="O62" s="250"/>
    </row>
    <row r="63" spans="1:15" x14ac:dyDescent="0.25">
      <c r="A63" s="240" t="s">
        <v>508</v>
      </c>
      <c r="B63" s="239">
        <v>23652501</v>
      </c>
      <c r="C63" s="240" t="s">
        <v>375</v>
      </c>
      <c r="E63" s="243">
        <v>45652</v>
      </c>
      <c r="G63" s="240">
        <v>0</v>
      </c>
      <c r="H63" s="240">
        <v>22275</v>
      </c>
      <c r="I63" s="242">
        <v>0.06</v>
      </c>
      <c r="J63" s="240">
        <v>371250</v>
      </c>
      <c r="L63" s="249">
        <f t="shared" si="4"/>
        <v>371250</v>
      </c>
      <c r="M63" s="250">
        <f t="shared" si="5"/>
        <v>22275</v>
      </c>
      <c r="N63" s="240"/>
      <c r="O63" s="250"/>
    </row>
    <row r="64" spans="1:15" x14ac:dyDescent="0.25">
      <c r="A64" s="240" t="s">
        <v>508</v>
      </c>
      <c r="B64" s="239">
        <v>23652501</v>
      </c>
      <c r="C64" s="240" t="s">
        <v>375</v>
      </c>
      <c r="E64" s="243">
        <v>45637</v>
      </c>
      <c r="G64" s="240">
        <v>0</v>
      </c>
      <c r="H64" s="240">
        <v>24000</v>
      </c>
      <c r="I64" s="242">
        <v>0.06</v>
      </c>
      <c r="J64" s="240">
        <v>400000</v>
      </c>
      <c r="L64" s="249">
        <f t="shared" si="4"/>
        <v>400000</v>
      </c>
      <c r="M64" s="250">
        <f t="shared" si="5"/>
        <v>24000</v>
      </c>
      <c r="N64" s="240"/>
      <c r="O64" s="250"/>
    </row>
    <row r="65" spans="1:15" x14ac:dyDescent="0.25">
      <c r="A65" s="240" t="s">
        <v>508</v>
      </c>
      <c r="B65" s="239">
        <v>23652501</v>
      </c>
      <c r="C65" s="240" t="s">
        <v>375</v>
      </c>
      <c r="E65" s="243">
        <v>45648</v>
      </c>
      <c r="G65" s="240">
        <v>0</v>
      </c>
      <c r="H65" s="240">
        <v>60000</v>
      </c>
      <c r="I65" s="242">
        <v>0.06</v>
      </c>
      <c r="J65" s="240">
        <v>1000000</v>
      </c>
      <c r="L65" s="249">
        <f t="shared" si="4"/>
        <v>1000000</v>
      </c>
      <c r="M65" s="250">
        <f t="shared" si="5"/>
        <v>60000</v>
      </c>
      <c r="N65" s="240"/>
      <c r="O65" s="250"/>
    </row>
    <row r="66" spans="1:15" x14ac:dyDescent="0.25">
      <c r="A66" s="240" t="s">
        <v>508</v>
      </c>
      <c r="B66" s="239">
        <v>23652501</v>
      </c>
      <c r="C66" s="240" t="s">
        <v>375</v>
      </c>
      <c r="E66" s="243">
        <v>45657</v>
      </c>
      <c r="G66" s="240">
        <v>0</v>
      </c>
      <c r="H66" s="240">
        <v>34200</v>
      </c>
      <c r="I66" s="242">
        <v>0.06</v>
      </c>
      <c r="J66" s="240">
        <v>570000</v>
      </c>
      <c r="L66" s="249">
        <f t="shared" si="4"/>
        <v>570000</v>
      </c>
      <c r="M66" s="250">
        <f t="shared" si="5"/>
        <v>34200</v>
      </c>
      <c r="N66" s="240"/>
      <c r="O66" s="250"/>
    </row>
    <row r="67" spans="1:15" x14ac:dyDescent="0.25">
      <c r="A67" s="240" t="s">
        <v>508</v>
      </c>
      <c r="B67" s="239">
        <v>23652501</v>
      </c>
      <c r="C67" s="240" t="s">
        <v>375</v>
      </c>
      <c r="E67" s="243">
        <v>45652</v>
      </c>
      <c r="G67" s="240">
        <v>0</v>
      </c>
      <c r="H67" s="240">
        <v>83400</v>
      </c>
      <c r="I67" s="242">
        <v>0.06</v>
      </c>
      <c r="J67" s="240">
        <v>1390000</v>
      </c>
      <c r="L67" s="249">
        <f t="shared" si="4"/>
        <v>1390000</v>
      </c>
      <c r="M67" s="250">
        <f t="shared" si="5"/>
        <v>83400</v>
      </c>
      <c r="N67" s="240"/>
      <c r="O67" s="250"/>
    </row>
    <row r="68" spans="1:15" x14ac:dyDescent="0.25">
      <c r="A68" s="240" t="s">
        <v>508</v>
      </c>
      <c r="B68" s="239">
        <v>23652501</v>
      </c>
      <c r="C68" s="240" t="s">
        <v>375</v>
      </c>
      <c r="E68" s="243">
        <v>45631</v>
      </c>
      <c r="G68" s="240">
        <v>0</v>
      </c>
      <c r="H68" s="240">
        <v>114000</v>
      </c>
      <c r="I68" s="242">
        <v>0.06</v>
      </c>
      <c r="J68" s="240">
        <v>1900000</v>
      </c>
      <c r="L68" s="249">
        <f t="shared" si="4"/>
        <v>1900000</v>
      </c>
      <c r="M68" s="250">
        <f t="shared" si="5"/>
        <v>114000</v>
      </c>
      <c r="N68" s="240"/>
      <c r="O68" s="250"/>
    </row>
    <row r="69" spans="1:15" x14ac:dyDescent="0.25">
      <c r="A69" s="240" t="s">
        <v>508</v>
      </c>
      <c r="B69" s="239">
        <v>23652501</v>
      </c>
      <c r="C69" s="240" t="s">
        <v>375</v>
      </c>
      <c r="E69" s="243">
        <v>45636</v>
      </c>
      <c r="G69" s="240">
        <v>0</v>
      </c>
      <c r="H69" s="240">
        <v>28800</v>
      </c>
      <c r="I69" s="242">
        <v>0.06</v>
      </c>
      <c r="J69" s="240">
        <v>480000</v>
      </c>
      <c r="L69" s="249">
        <f t="shared" si="4"/>
        <v>480000</v>
      </c>
      <c r="M69" s="250">
        <f t="shared" si="5"/>
        <v>28800</v>
      </c>
      <c r="N69" s="240"/>
      <c r="O69" s="250"/>
    </row>
    <row r="70" spans="1:15" x14ac:dyDescent="0.25">
      <c r="A70" s="240" t="s">
        <v>508</v>
      </c>
      <c r="B70" s="239">
        <v>23652501</v>
      </c>
      <c r="C70" s="240" t="s">
        <v>375</v>
      </c>
      <c r="E70" s="243">
        <v>45639</v>
      </c>
      <c r="G70" s="240">
        <v>0</v>
      </c>
      <c r="H70" s="240">
        <v>57600</v>
      </c>
      <c r="I70" s="242">
        <v>0.06</v>
      </c>
      <c r="J70" s="240">
        <v>960000</v>
      </c>
      <c r="L70" s="249">
        <f t="shared" si="4"/>
        <v>960000</v>
      </c>
      <c r="M70" s="250">
        <f t="shared" si="5"/>
        <v>57600</v>
      </c>
      <c r="N70" s="240"/>
      <c r="O70" s="250"/>
    </row>
    <row r="71" spans="1:15" x14ac:dyDescent="0.25">
      <c r="A71" s="240" t="s">
        <v>508</v>
      </c>
      <c r="B71" s="239">
        <v>23652501</v>
      </c>
      <c r="C71" s="240" t="s">
        <v>375</v>
      </c>
      <c r="E71" s="243">
        <v>45653</v>
      </c>
      <c r="G71" s="240">
        <v>0</v>
      </c>
      <c r="H71" s="240">
        <v>37200</v>
      </c>
      <c r="I71" s="242">
        <v>0.06</v>
      </c>
      <c r="J71" s="240">
        <v>620000</v>
      </c>
      <c r="L71" s="249">
        <f t="shared" si="4"/>
        <v>620000</v>
      </c>
      <c r="M71" s="250">
        <f t="shared" si="5"/>
        <v>37200</v>
      </c>
      <c r="N71" s="240"/>
      <c r="O71" s="250"/>
    </row>
    <row r="72" spans="1:15" x14ac:dyDescent="0.25">
      <c r="A72" s="240"/>
      <c r="B72" s="318" t="s">
        <v>509</v>
      </c>
      <c r="E72" s="243"/>
      <c r="G72" s="240">
        <v>0</v>
      </c>
      <c r="H72" s="240">
        <v>951049</v>
      </c>
      <c r="J72" s="240">
        <v>15850824.470000001</v>
      </c>
      <c r="L72" s="247"/>
      <c r="M72" s="248"/>
      <c r="N72" s="240"/>
      <c r="O72" s="250"/>
    </row>
    <row r="73" spans="1:15" x14ac:dyDescent="0.25">
      <c r="A73" s="240" t="s">
        <v>508</v>
      </c>
      <c r="B73" s="239">
        <v>23652503</v>
      </c>
      <c r="C73" s="240" t="s">
        <v>379</v>
      </c>
      <c r="E73" s="243">
        <v>45632</v>
      </c>
      <c r="G73" s="240">
        <v>0</v>
      </c>
      <c r="H73" s="240">
        <v>28700</v>
      </c>
      <c r="I73" s="242">
        <v>0.01</v>
      </c>
      <c r="J73" s="240">
        <v>2870000</v>
      </c>
      <c r="L73" s="249">
        <f t="shared" ref="L73:L84" si="6">+J73</f>
        <v>2870000</v>
      </c>
      <c r="M73" s="250">
        <f t="shared" ref="M73:M84" si="7">+H73</f>
        <v>28700</v>
      </c>
      <c r="N73" s="240"/>
      <c r="O73" s="250"/>
    </row>
    <row r="74" spans="1:15" x14ac:dyDescent="0.25">
      <c r="A74" s="240" t="s">
        <v>508</v>
      </c>
      <c r="B74" s="239">
        <v>23652503</v>
      </c>
      <c r="C74" s="240" t="s">
        <v>379</v>
      </c>
      <c r="E74" s="243">
        <v>45632</v>
      </c>
      <c r="G74" s="240">
        <v>0</v>
      </c>
      <c r="H74" s="240">
        <v>11400</v>
      </c>
      <c r="I74" s="242">
        <v>0.01</v>
      </c>
      <c r="J74" s="240">
        <v>1140000</v>
      </c>
      <c r="L74" s="249">
        <f t="shared" si="6"/>
        <v>1140000</v>
      </c>
      <c r="M74" s="250">
        <f t="shared" si="7"/>
        <v>11400</v>
      </c>
      <c r="N74" s="240"/>
      <c r="O74" s="250"/>
    </row>
    <row r="75" spans="1:15" x14ac:dyDescent="0.25">
      <c r="A75" s="240" t="s">
        <v>508</v>
      </c>
      <c r="B75" s="239">
        <v>23652503</v>
      </c>
      <c r="C75" s="240" t="s">
        <v>379</v>
      </c>
      <c r="E75" s="243">
        <v>45631</v>
      </c>
      <c r="G75" s="240">
        <v>0</v>
      </c>
      <c r="H75" s="240">
        <v>27264</v>
      </c>
      <c r="I75" s="242">
        <v>0.01</v>
      </c>
      <c r="J75" s="240">
        <v>2726365</v>
      </c>
      <c r="L75" s="249">
        <f t="shared" si="6"/>
        <v>2726365</v>
      </c>
      <c r="M75" s="250">
        <f t="shared" si="7"/>
        <v>27264</v>
      </c>
      <c r="N75" s="240"/>
      <c r="O75" s="250"/>
    </row>
    <row r="76" spans="1:15" x14ac:dyDescent="0.25">
      <c r="A76" s="240" t="s">
        <v>508</v>
      </c>
      <c r="B76" s="239">
        <v>23652503</v>
      </c>
      <c r="C76" s="240" t="s">
        <v>379</v>
      </c>
      <c r="E76" s="243">
        <v>45639</v>
      </c>
      <c r="G76" s="240">
        <v>0</v>
      </c>
      <c r="H76" s="240">
        <v>13500</v>
      </c>
      <c r="I76" s="242">
        <v>0.01</v>
      </c>
      <c r="J76" s="240">
        <v>1350000</v>
      </c>
      <c r="L76" s="249">
        <f t="shared" si="6"/>
        <v>1350000</v>
      </c>
      <c r="M76" s="250">
        <f t="shared" si="7"/>
        <v>13500</v>
      </c>
      <c r="N76" s="240"/>
      <c r="O76" s="250"/>
    </row>
    <row r="77" spans="1:15" x14ac:dyDescent="0.25">
      <c r="A77" s="240" t="s">
        <v>508</v>
      </c>
      <c r="B77" s="239">
        <v>23652503</v>
      </c>
      <c r="C77" s="240" t="s">
        <v>379</v>
      </c>
      <c r="E77" s="243">
        <v>45639</v>
      </c>
      <c r="G77" s="240">
        <v>0</v>
      </c>
      <c r="H77" s="240">
        <v>28700</v>
      </c>
      <c r="I77" s="242">
        <v>0.01</v>
      </c>
      <c r="J77" s="240">
        <v>2870000</v>
      </c>
      <c r="L77" s="249">
        <f t="shared" si="6"/>
        <v>2870000</v>
      </c>
      <c r="M77" s="250">
        <f t="shared" si="7"/>
        <v>28700</v>
      </c>
      <c r="N77" s="240"/>
      <c r="O77" s="250"/>
    </row>
    <row r="78" spans="1:15" x14ac:dyDescent="0.25">
      <c r="A78" s="240" t="s">
        <v>508</v>
      </c>
      <c r="B78" s="239">
        <v>23652503</v>
      </c>
      <c r="C78" s="240" t="s">
        <v>379</v>
      </c>
      <c r="E78" s="243">
        <v>45636</v>
      </c>
      <c r="G78" s="240">
        <v>0</v>
      </c>
      <c r="H78" s="240">
        <v>4000</v>
      </c>
      <c r="I78" s="242">
        <v>0.01</v>
      </c>
      <c r="J78" s="240">
        <v>400000</v>
      </c>
      <c r="L78" s="249">
        <f t="shared" si="6"/>
        <v>400000</v>
      </c>
      <c r="M78" s="250">
        <f t="shared" si="7"/>
        <v>4000</v>
      </c>
      <c r="N78" s="240"/>
      <c r="O78" s="250"/>
    </row>
    <row r="79" spans="1:15" x14ac:dyDescent="0.25">
      <c r="A79" s="240" t="s">
        <v>508</v>
      </c>
      <c r="B79" s="239">
        <v>23652503</v>
      </c>
      <c r="C79" s="240" t="s">
        <v>379</v>
      </c>
      <c r="E79" s="243">
        <v>45644</v>
      </c>
      <c r="G79" s="240">
        <v>0</v>
      </c>
      <c r="H79" s="240">
        <v>63553</v>
      </c>
      <c r="I79" s="242">
        <v>0.01</v>
      </c>
      <c r="J79" s="240">
        <v>6355347</v>
      </c>
      <c r="L79" s="249">
        <f t="shared" si="6"/>
        <v>6355347</v>
      </c>
      <c r="M79" s="250">
        <f t="shared" si="7"/>
        <v>63553</v>
      </c>
      <c r="N79" s="240"/>
      <c r="O79" s="250"/>
    </row>
    <row r="80" spans="1:15" x14ac:dyDescent="0.25">
      <c r="A80" s="240" t="s">
        <v>508</v>
      </c>
      <c r="B80" s="239">
        <v>23652503</v>
      </c>
      <c r="C80" s="240" t="s">
        <v>379</v>
      </c>
      <c r="E80" s="243">
        <v>45645</v>
      </c>
      <c r="G80" s="240">
        <v>0</v>
      </c>
      <c r="H80" s="240">
        <v>28700</v>
      </c>
      <c r="I80" s="242">
        <v>0.01</v>
      </c>
      <c r="J80" s="240">
        <v>2870000</v>
      </c>
      <c r="L80" s="249">
        <f t="shared" si="6"/>
        <v>2870000</v>
      </c>
      <c r="M80" s="250">
        <f t="shared" si="7"/>
        <v>28700</v>
      </c>
      <c r="N80" s="240"/>
      <c r="O80" s="250"/>
    </row>
    <row r="81" spans="1:15" x14ac:dyDescent="0.25">
      <c r="A81" s="240" t="s">
        <v>508</v>
      </c>
      <c r="B81" s="239">
        <v>23652503</v>
      </c>
      <c r="C81" s="240" t="s">
        <v>379</v>
      </c>
      <c r="E81" s="243">
        <v>45645</v>
      </c>
      <c r="G81" s="240">
        <v>0</v>
      </c>
      <c r="H81" s="240">
        <v>4000</v>
      </c>
      <c r="I81" s="242">
        <v>0.01</v>
      </c>
      <c r="J81" s="240">
        <v>400000</v>
      </c>
      <c r="L81" s="249">
        <f t="shared" si="6"/>
        <v>400000</v>
      </c>
      <c r="M81" s="250">
        <f t="shared" si="7"/>
        <v>4000</v>
      </c>
      <c r="N81" s="240"/>
      <c r="O81" s="250"/>
    </row>
    <row r="82" spans="1:15" x14ac:dyDescent="0.25">
      <c r="A82" s="240" t="s">
        <v>508</v>
      </c>
      <c r="B82" s="239">
        <v>23652503</v>
      </c>
      <c r="C82" s="240" t="s">
        <v>379</v>
      </c>
      <c r="E82" s="243">
        <v>45653</v>
      </c>
      <c r="G82" s="240">
        <v>0</v>
      </c>
      <c r="H82" s="240">
        <v>3720</v>
      </c>
      <c r="I82" s="242">
        <v>0.01</v>
      </c>
      <c r="J82" s="240">
        <v>372000</v>
      </c>
      <c r="L82" s="249">
        <f t="shared" si="6"/>
        <v>372000</v>
      </c>
      <c r="M82" s="250">
        <f t="shared" si="7"/>
        <v>3720</v>
      </c>
      <c r="N82" s="240"/>
      <c r="O82" s="250"/>
    </row>
    <row r="83" spans="1:15" x14ac:dyDescent="0.25">
      <c r="A83" s="240" t="s">
        <v>508</v>
      </c>
      <c r="B83" s="239">
        <v>23652503</v>
      </c>
      <c r="C83" s="240" t="s">
        <v>379</v>
      </c>
      <c r="E83" s="243">
        <v>45653</v>
      </c>
      <c r="G83" s="240">
        <v>0</v>
      </c>
      <c r="H83" s="240">
        <v>28700</v>
      </c>
      <c r="I83" s="242">
        <v>0.01</v>
      </c>
      <c r="J83" s="240">
        <v>2870000</v>
      </c>
      <c r="L83" s="249">
        <f t="shared" si="6"/>
        <v>2870000</v>
      </c>
      <c r="M83" s="250">
        <f t="shared" si="7"/>
        <v>28700</v>
      </c>
      <c r="N83" s="240"/>
      <c r="O83" s="250"/>
    </row>
    <row r="84" spans="1:15" x14ac:dyDescent="0.25">
      <c r="A84" s="240" t="s">
        <v>508</v>
      </c>
      <c r="B84" s="239">
        <v>23652503</v>
      </c>
      <c r="C84" s="240" t="s">
        <v>379</v>
      </c>
      <c r="E84" s="243">
        <v>45639</v>
      </c>
      <c r="G84" s="240">
        <v>0</v>
      </c>
      <c r="H84" s="240">
        <v>7440</v>
      </c>
      <c r="I84" s="242">
        <v>0.01</v>
      </c>
      <c r="J84" s="240">
        <v>744000</v>
      </c>
      <c r="L84" s="249">
        <f t="shared" si="6"/>
        <v>744000</v>
      </c>
      <c r="M84" s="250">
        <f t="shared" si="7"/>
        <v>7440</v>
      </c>
      <c r="O84" s="248"/>
    </row>
    <row r="85" spans="1:15" x14ac:dyDescent="0.25">
      <c r="A85" s="240"/>
      <c r="B85" s="318" t="s">
        <v>505</v>
      </c>
      <c r="E85" s="243"/>
      <c r="G85" s="240">
        <v>0</v>
      </c>
      <c r="H85" s="240">
        <v>249677</v>
      </c>
      <c r="J85" s="240">
        <v>24967712</v>
      </c>
      <c r="L85" s="247"/>
      <c r="M85" s="248"/>
      <c r="N85" s="240"/>
      <c r="O85" s="250"/>
    </row>
    <row r="86" spans="1:15" x14ac:dyDescent="0.25">
      <c r="A86" s="240" t="s">
        <v>508</v>
      </c>
      <c r="B86" s="239">
        <v>23652506</v>
      </c>
      <c r="C86" s="240" t="s">
        <v>383</v>
      </c>
      <c r="E86" s="243">
        <v>45638</v>
      </c>
      <c r="G86" s="240">
        <v>0</v>
      </c>
      <c r="H86" s="240">
        <v>35356</v>
      </c>
      <c r="I86" s="242">
        <v>3.5000000000000003E-2</v>
      </c>
      <c r="J86" s="240">
        <v>1010160</v>
      </c>
      <c r="L86" s="249">
        <f t="shared" ref="L86:L91" si="8">+J86</f>
        <v>1010160</v>
      </c>
      <c r="M86" s="250">
        <f t="shared" ref="M86:M91" si="9">+H86</f>
        <v>35356</v>
      </c>
      <c r="O86" s="248"/>
    </row>
    <row r="87" spans="1:15" x14ac:dyDescent="0.25">
      <c r="A87" s="240" t="s">
        <v>508</v>
      </c>
      <c r="B87" s="239">
        <v>23652506</v>
      </c>
      <c r="C87" s="240" t="s">
        <v>383</v>
      </c>
      <c r="E87" s="243">
        <v>45652</v>
      </c>
      <c r="G87" s="240">
        <v>0</v>
      </c>
      <c r="H87" s="240">
        <v>27825</v>
      </c>
      <c r="I87" s="242">
        <v>3.5000000000000003E-2</v>
      </c>
      <c r="J87" s="240">
        <v>795000</v>
      </c>
      <c r="L87" s="249">
        <f t="shared" si="8"/>
        <v>795000</v>
      </c>
      <c r="M87" s="250">
        <f t="shared" si="9"/>
        <v>27825</v>
      </c>
      <c r="O87" s="248"/>
    </row>
    <row r="88" spans="1:15" x14ac:dyDescent="0.25">
      <c r="A88" s="240" t="s">
        <v>508</v>
      </c>
      <c r="B88" s="239">
        <v>23652506</v>
      </c>
      <c r="C88" s="240" t="s">
        <v>383</v>
      </c>
      <c r="E88" s="243">
        <v>45657</v>
      </c>
      <c r="G88" s="240">
        <v>0</v>
      </c>
      <c r="H88" s="240">
        <v>110656</v>
      </c>
      <c r="I88" s="242">
        <v>3.5000000000000003E-2</v>
      </c>
      <c r="J88" s="240">
        <v>3161600</v>
      </c>
      <c r="L88" s="249">
        <f t="shared" si="8"/>
        <v>3161600</v>
      </c>
      <c r="M88" s="250">
        <f t="shared" si="9"/>
        <v>110656</v>
      </c>
      <c r="O88" s="248"/>
    </row>
    <row r="89" spans="1:15" x14ac:dyDescent="0.25">
      <c r="A89" s="240" t="s">
        <v>508</v>
      </c>
      <c r="B89" s="239">
        <v>23652506</v>
      </c>
      <c r="C89" s="240" t="s">
        <v>383</v>
      </c>
      <c r="E89" s="243">
        <v>45657</v>
      </c>
      <c r="G89" s="240">
        <v>0</v>
      </c>
      <c r="H89" s="240">
        <v>36415</v>
      </c>
      <c r="I89" s="242">
        <v>3.5000000000000003E-2</v>
      </c>
      <c r="J89" s="240">
        <v>1040414.51</v>
      </c>
      <c r="L89" s="249">
        <f t="shared" si="8"/>
        <v>1040414.51</v>
      </c>
      <c r="M89" s="250">
        <f t="shared" si="9"/>
        <v>36415</v>
      </c>
      <c r="O89" s="248"/>
    </row>
    <row r="90" spans="1:15" x14ac:dyDescent="0.25">
      <c r="A90" s="240" t="s">
        <v>508</v>
      </c>
      <c r="B90" s="239">
        <v>23652506</v>
      </c>
      <c r="C90" s="240" t="s">
        <v>383</v>
      </c>
      <c r="E90" s="243">
        <v>45657</v>
      </c>
      <c r="G90" s="240">
        <v>0</v>
      </c>
      <c r="H90" s="240">
        <v>7933</v>
      </c>
      <c r="I90" s="242">
        <v>3.5000000000000003E-2</v>
      </c>
      <c r="J90" s="240">
        <v>226665</v>
      </c>
      <c r="L90" s="249">
        <f t="shared" si="8"/>
        <v>226665</v>
      </c>
      <c r="M90" s="250">
        <f t="shared" si="9"/>
        <v>7933</v>
      </c>
      <c r="O90" s="248"/>
    </row>
    <row r="91" spans="1:15" x14ac:dyDescent="0.25">
      <c r="A91" s="240" t="s">
        <v>508</v>
      </c>
      <c r="B91" s="239">
        <v>23652506</v>
      </c>
      <c r="C91" s="240" t="s">
        <v>383</v>
      </c>
      <c r="E91" s="243">
        <v>45636</v>
      </c>
      <c r="G91" s="240">
        <v>0</v>
      </c>
      <c r="H91" s="240">
        <v>118650</v>
      </c>
      <c r="I91" s="242">
        <v>3.5000000000000003E-2</v>
      </c>
      <c r="J91" s="240">
        <v>3390000</v>
      </c>
      <c r="L91" s="249">
        <f t="shared" si="8"/>
        <v>3390000</v>
      </c>
      <c r="M91" s="250">
        <f t="shared" si="9"/>
        <v>118650</v>
      </c>
      <c r="O91" s="248"/>
    </row>
    <row r="92" spans="1:15" x14ac:dyDescent="0.25">
      <c r="A92" s="240"/>
      <c r="B92" s="318" t="s">
        <v>510</v>
      </c>
      <c r="E92" s="243"/>
      <c r="G92" s="240">
        <v>0</v>
      </c>
      <c r="H92" s="240">
        <v>336835</v>
      </c>
      <c r="J92" s="240">
        <v>9623839.5099999998</v>
      </c>
      <c r="L92" s="247"/>
      <c r="M92" s="248"/>
      <c r="N92" s="240"/>
      <c r="O92" s="250"/>
    </row>
    <row r="93" spans="1:15" x14ac:dyDescent="0.25">
      <c r="A93" s="240"/>
      <c r="B93" s="240"/>
      <c r="E93" s="243"/>
      <c r="G93" s="240">
        <v>0</v>
      </c>
      <c r="H93" s="240">
        <v>3585712</v>
      </c>
      <c r="J93" s="240">
        <v>163308295.37</v>
      </c>
      <c r="L93" s="247"/>
      <c r="M93" s="248"/>
      <c r="O93" s="248"/>
    </row>
    <row r="94" spans="1:15" x14ac:dyDescent="0.25">
      <c r="A94" s="240"/>
      <c r="B94" s="240"/>
      <c r="E94" s="243"/>
      <c r="L94" s="247"/>
      <c r="M94" s="248"/>
      <c r="N94" s="240"/>
      <c r="O94" s="250"/>
    </row>
    <row r="95" spans="1:15" x14ac:dyDescent="0.25">
      <c r="A95" s="240" t="s">
        <v>503</v>
      </c>
      <c r="B95" s="239">
        <v>23653001</v>
      </c>
      <c r="C95" s="240" t="s">
        <v>390</v>
      </c>
      <c r="E95" s="243">
        <v>45628</v>
      </c>
      <c r="G95" s="240">
        <v>0</v>
      </c>
      <c r="H95" s="240">
        <v>15200</v>
      </c>
      <c r="I95" s="242">
        <v>0.04</v>
      </c>
      <c r="J95" s="240">
        <v>380000</v>
      </c>
      <c r="L95" s="247"/>
      <c r="M95" s="248"/>
      <c r="N95" s="240">
        <f t="shared" ref="N95:N103" si="10">+J95</f>
        <v>380000</v>
      </c>
      <c r="O95" s="250">
        <f t="shared" ref="O95:O103" si="11">+H95</f>
        <v>15200</v>
      </c>
    </row>
    <row r="96" spans="1:15" x14ac:dyDescent="0.25">
      <c r="A96" s="240" t="s">
        <v>503</v>
      </c>
      <c r="B96" s="239">
        <v>23653001</v>
      </c>
      <c r="C96" s="240" t="s">
        <v>390</v>
      </c>
      <c r="E96" s="243">
        <v>45631</v>
      </c>
      <c r="G96" s="240">
        <v>0</v>
      </c>
      <c r="H96" s="240">
        <v>179800</v>
      </c>
      <c r="I96" s="242">
        <v>0.04</v>
      </c>
      <c r="J96" s="240">
        <v>4495002.22</v>
      </c>
      <c r="L96" s="247"/>
      <c r="M96" s="248"/>
      <c r="N96" s="240">
        <f t="shared" si="10"/>
        <v>4495002.22</v>
      </c>
      <c r="O96" s="250">
        <f t="shared" si="11"/>
        <v>179800</v>
      </c>
    </row>
    <row r="97" spans="1:15" x14ac:dyDescent="0.25">
      <c r="A97" s="240" t="s">
        <v>503</v>
      </c>
      <c r="B97" s="239">
        <v>23653001</v>
      </c>
      <c r="C97" s="240" t="s">
        <v>390</v>
      </c>
      <c r="E97" s="243">
        <v>45633</v>
      </c>
      <c r="G97" s="240">
        <v>0</v>
      </c>
      <c r="H97" s="240">
        <v>1008</v>
      </c>
      <c r="I97" s="242">
        <v>0.04</v>
      </c>
      <c r="J97" s="240">
        <v>25210</v>
      </c>
      <c r="L97" s="247"/>
      <c r="M97" s="248"/>
      <c r="N97" s="240">
        <f t="shared" si="10"/>
        <v>25210</v>
      </c>
      <c r="O97" s="250">
        <f t="shared" si="11"/>
        <v>1008</v>
      </c>
    </row>
    <row r="98" spans="1:15" x14ac:dyDescent="0.25">
      <c r="A98" s="240" t="s">
        <v>503</v>
      </c>
      <c r="B98" s="239">
        <v>23653001</v>
      </c>
      <c r="C98" s="240" t="s">
        <v>390</v>
      </c>
      <c r="E98" s="243">
        <v>45631</v>
      </c>
      <c r="G98" s="240">
        <v>0</v>
      </c>
      <c r="H98" s="240">
        <v>6040</v>
      </c>
      <c r="I98" s="242">
        <v>0.04</v>
      </c>
      <c r="J98" s="240">
        <v>151000</v>
      </c>
      <c r="L98" s="247"/>
      <c r="M98" s="248"/>
      <c r="N98" s="240">
        <f t="shared" si="10"/>
        <v>151000</v>
      </c>
      <c r="O98" s="250">
        <f t="shared" si="11"/>
        <v>6040</v>
      </c>
    </row>
    <row r="99" spans="1:15" x14ac:dyDescent="0.25">
      <c r="A99" s="240" t="s">
        <v>503</v>
      </c>
      <c r="B99" s="239">
        <v>23653001</v>
      </c>
      <c r="C99" s="240" t="s">
        <v>390</v>
      </c>
      <c r="E99" s="243">
        <v>45637</v>
      </c>
      <c r="G99" s="240">
        <v>0</v>
      </c>
      <c r="H99" s="240">
        <v>102492</v>
      </c>
      <c r="I99" s="242">
        <v>0.04</v>
      </c>
      <c r="J99" s="240">
        <v>2562300</v>
      </c>
      <c r="L99" s="247"/>
      <c r="M99" s="248"/>
      <c r="N99" s="240">
        <f t="shared" si="10"/>
        <v>2562300</v>
      </c>
      <c r="O99" s="250">
        <f t="shared" si="11"/>
        <v>102492</v>
      </c>
    </row>
    <row r="100" spans="1:15" x14ac:dyDescent="0.25">
      <c r="A100" s="240" t="s">
        <v>503</v>
      </c>
      <c r="B100" s="239">
        <v>23653001</v>
      </c>
      <c r="C100" s="240" t="s">
        <v>390</v>
      </c>
      <c r="E100" s="243">
        <v>45637</v>
      </c>
      <c r="G100" s="240">
        <v>0</v>
      </c>
      <c r="H100" s="240">
        <v>172209</v>
      </c>
      <c r="I100" s="242">
        <v>0.04</v>
      </c>
      <c r="J100" s="240">
        <v>4305226.8899999997</v>
      </c>
      <c r="L100" s="247"/>
      <c r="M100" s="248"/>
      <c r="N100" s="240">
        <f t="shared" si="10"/>
        <v>4305226.8899999997</v>
      </c>
      <c r="O100" s="250">
        <f t="shared" si="11"/>
        <v>172209</v>
      </c>
    </row>
    <row r="101" spans="1:15" x14ac:dyDescent="0.25">
      <c r="A101" s="240" t="s">
        <v>503</v>
      </c>
      <c r="B101" s="239">
        <v>23653001</v>
      </c>
      <c r="C101" s="240" t="s">
        <v>390</v>
      </c>
      <c r="E101" s="243">
        <v>45642</v>
      </c>
      <c r="G101" s="240">
        <v>0</v>
      </c>
      <c r="H101" s="240">
        <v>40000</v>
      </c>
      <c r="I101" s="242">
        <v>0.04</v>
      </c>
      <c r="J101" s="240">
        <v>1000000</v>
      </c>
      <c r="L101" s="247"/>
      <c r="M101" s="248"/>
      <c r="N101" s="240">
        <f t="shared" si="10"/>
        <v>1000000</v>
      </c>
      <c r="O101" s="250">
        <f t="shared" si="11"/>
        <v>40000</v>
      </c>
    </row>
    <row r="102" spans="1:15" x14ac:dyDescent="0.25">
      <c r="A102" s="240" t="s">
        <v>503</v>
      </c>
      <c r="B102" s="239">
        <v>23653001</v>
      </c>
      <c r="C102" s="240" t="s">
        <v>390</v>
      </c>
      <c r="E102" s="243">
        <v>45642</v>
      </c>
      <c r="G102" s="240">
        <v>0</v>
      </c>
      <c r="H102" s="240">
        <v>40000</v>
      </c>
      <c r="I102" s="242">
        <v>0.04</v>
      </c>
      <c r="J102" s="240">
        <v>1000000</v>
      </c>
      <c r="L102" s="247"/>
      <c r="M102" s="248"/>
      <c r="N102" s="240">
        <f t="shared" si="10"/>
        <v>1000000</v>
      </c>
      <c r="O102" s="250">
        <f t="shared" si="11"/>
        <v>40000</v>
      </c>
    </row>
    <row r="103" spans="1:15" x14ac:dyDescent="0.25">
      <c r="A103" s="240" t="s">
        <v>503</v>
      </c>
      <c r="B103" s="239">
        <v>23653001</v>
      </c>
      <c r="C103" s="240" t="s">
        <v>390</v>
      </c>
      <c r="E103" s="243">
        <v>45646</v>
      </c>
      <c r="G103" s="240">
        <v>0</v>
      </c>
      <c r="H103" s="240">
        <v>135088</v>
      </c>
      <c r="I103" s="242">
        <v>0.04</v>
      </c>
      <c r="J103" s="240">
        <v>3377207.5</v>
      </c>
      <c r="L103" s="247"/>
      <c r="M103" s="248"/>
      <c r="N103" s="240">
        <f t="shared" si="10"/>
        <v>3377207.5</v>
      </c>
      <c r="O103" s="250">
        <f t="shared" si="11"/>
        <v>135088</v>
      </c>
    </row>
    <row r="104" spans="1:15" x14ac:dyDescent="0.25">
      <c r="A104" s="240"/>
      <c r="B104" s="318" t="s">
        <v>511</v>
      </c>
      <c r="E104" s="243"/>
      <c r="G104" s="240">
        <v>0</v>
      </c>
      <c r="H104" s="240">
        <v>691837</v>
      </c>
      <c r="J104" s="240">
        <v>17295946.609999999</v>
      </c>
      <c r="L104" s="247"/>
      <c r="M104" s="248"/>
      <c r="N104" s="240"/>
      <c r="O104" s="250"/>
    </row>
    <row r="105" spans="1:15" x14ac:dyDescent="0.25">
      <c r="A105" s="240" t="s">
        <v>503</v>
      </c>
      <c r="B105" s="239">
        <v>23653002</v>
      </c>
      <c r="C105" s="240" t="s">
        <v>392</v>
      </c>
      <c r="E105" s="243">
        <v>45636</v>
      </c>
      <c r="G105" s="240">
        <v>0</v>
      </c>
      <c r="H105" s="240">
        <v>318290</v>
      </c>
      <c r="I105" s="242">
        <v>3.5000000000000003E-2</v>
      </c>
      <c r="J105" s="240">
        <v>9094000</v>
      </c>
      <c r="L105" s="247"/>
      <c r="M105" s="248"/>
      <c r="N105" s="240">
        <f>+J105</f>
        <v>9094000</v>
      </c>
      <c r="O105" s="250">
        <f>+H105</f>
        <v>318290</v>
      </c>
    </row>
    <row r="106" spans="1:15" x14ac:dyDescent="0.25">
      <c r="A106" s="240" t="s">
        <v>508</v>
      </c>
      <c r="B106" s="239">
        <v>23653002</v>
      </c>
      <c r="C106" s="240" t="s">
        <v>392</v>
      </c>
      <c r="E106" s="243">
        <v>45627</v>
      </c>
      <c r="G106" s="240">
        <v>0</v>
      </c>
      <c r="H106" s="240">
        <v>118629</v>
      </c>
      <c r="I106" s="242">
        <v>3.5000000000000003E-2</v>
      </c>
      <c r="J106" s="240">
        <v>3389400</v>
      </c>
      <c r="L106" s="249">
        <f t="shared" ref="L106:L107" si="12">+J106</f>
        <v>3389400</v>
      </c>
      <c r="M106" s="250">
        <f t="shared" ref="M106:M107" si="13">+H106</f>
        <v>118629</v>
      </c>
      <c r="O106" s="248"/>
    </row>
    <row r="107" spans="1:15" x14ac:dyDescent="0.25">
      <c r="A107" s="240" t="s">
        <v>508</v>
      </c>
      <c r="B107" s="239">
        <v>23653002</v>
      </c>
      <c r="C107" s="240" t="s">
        <v>392</v>
      </c>
      <c r="E107" s="243">
        <v>45627</v>
      </c>
      <c r="G107" s="240">
        <v>0</v>
      </c>
      <c r="H107" s="240">
        <v>126000</v>
      </c>
      <c r="I107" s="242">
        <v>3.5000000000000003E-2</v>
      </c>
      <c r="J107" s="240">
        <v>3600000</v>
      </c>
      <c r="L107" s="249">
        <f t="shared" si="12"/>
        <v>3600000</v>
      </c>
      <c r="M107" s="250">
        <f t="shared" si="13"/>
        <v>126000</v>
      </c>
      <c r="N107" s="240"/>
      <c r="O107" s="250"/>
    </row>
    <row r="108" spans="1:15" x14ac:dyDescent="0.25">
      <c r="A108" s="240"/>
      <c r="B108" s="318" t="s">
        <v>512</v>
      </c>
      <c r="E108" s="243"/>
      <c r="G108" s="240">
        <v>0</v>
      </c>
      <c r="H108" s="240">
        <v>562919</v>
      </c>
      <c r="J108" s="240">
        <v>16083400</v>
      </c>
      <c r="L108" s="247"/>
      <c r="M108" s="248"/>
      <c r="N108" s="240"/>
      <c r="O108" s="250"/>
    </row>
    <row r="109" spans="1:15" x14ac:dyDescent="0.25">
      <c r="A109" s="240"/>
      <c r="B109" s="240"/>
      <c r="E109" s="243"/>
      <c r="G109" s="240">
        <v>0</v>
      </c>
      <c r="H109" s="240">
        <v>1254756</v>
      </c>
      <c r="J109" s="240">
        <v>33379346.609999999</v>
      </c>
      <c r="L109" s="247"/>
      <c r="M109" s="248"/>
      <c r="O109" s="248"/>
    </row>
    <row r="110" spans="1:15" x14ac:dyDescent="0.25">
      <c r="A110" s="240"/>
      <c r="B110" s="240"/>
      <c r="E110" s="243"/>
      <c r="L110" s="247"/>
      <c r="M110" s="248"/>
      <c r="N110" s="240"/>
      <c r="O110" s="250"/>
    </row>
    <row r="111" spans="1:15" x14ac:dyDescent="0.25">
      <c r="A111" s="240" t="s">
        <v>503</v>
      </c>
      <c r="B111" s="239">
        <v>23654001</v>
      </c>
      <c r="C111" s="240" t="s">
        <v>396</v>
      </c>
      <c r="E111" s="243">
        <v>45628</v>
      </c>
      <c r="G111" s="240">
        <v>0</v>
      </c>
      <c r="H111" s="240">
        <v>78300</v>
      </c>
      <c r="I111" s="242">
        <v>2.5000000000000001E-2</v>
      </c>
      <c r="J111" s="240">
        <v>3132000</v>
      </c>
      <c r="L111" s="247"/>
      <c r="M111" s="248"/>
      <c r="N111" s="240">
        <f t="shared" ref="N111:N170" si="14">+J111</f>
        <v>3132000</v>
      </c>
      <c r="O111" s="250">
        <f t="shared" ref="O111:O170" si="15">+H111</f>
        <v>78300</v>
      </c>
    </row>
    <row r="112" spans="1:15" x14ac:dyDescent="0.25">
      <c r="A112" s="240" t="s">
        <v>503</v>
      </c>
      <c r="B112" s="239">
        <v>23654001</v>
      </c>
      <c r="C112" s="240" t="s">
        <v>396</v>
      </c>
      <c r="E112" s="243">
        <v>45629</v>
      </c>
      <c r="G112" s="240">
        <v>0</v>
      </c>
      <c r="H112" s="240">
        <v>85655</v>
      </c>
      <c r="I112" s="242">
        <v>2.5000000000000001E-2</v>
      </c>
      <c r="J112" s="240">
        <v>3426190</v>
      </c>
      <c r="L112" s="247"/>
      <c r="M112" s="248"/>
      <c r="N112" s="240">
        <f t="shared" si="14"/>
        <v>3426190</v>
      </c>
      <c r="O112" s="250">
        <f t="shared" si="15"/>
        <v>85655</v>
      </c>
    </row>
    <row r="113" spans="1:15" x14ac:dyDescent="0.25">
      <c r="A113" s="240" t="s">
        <v>503</v>
      </c>
      <c r="B113" s="239">
        <v>23654001</v>
      </c>
      <c r="C113" s="240" t="s">
        <v>396</v>
      </c>
      <c r="E113" s="243">
        <v>45629</v>
      </c>
      <c r="G113" s="240">
        <v>0</v>
      </c>
      <c r="H113" s="240">
        <v>231296</v>
      </c>
      <c r="I113" s="242">
        <v>2.5000000000000001E-2</v>
      </c>
      <c r="J113" s="240">
        <v>9251850</v>
      </c>
      <c r="L113" s="247"/>
      <c r="M113" s="248"/>
      <c r="N113" s="240">
        <f t="shared" si="14"/>
        <v>9251850</v>
      </c>
      <c r="O113" s="250">
        <f t="shared" si="15"/>
        <v>231296</v>
      </c>
    </row>
    <row r="114" spans="1:15" x14ac:dyDescent="0.25">
      <c r="A114" s="240" t="s">
        <v>503</v>
      </c>
      <c r="B114" s="239">
        <v>23654001</v>
      </c>
      <c r="C114" s="240" t="s">
        <v>396</v>
      </c>
      <c r="E114" s="243">
        <v>45630</v>
      </c>
      <c r="G114" s="240">
        <v>0</v>
      </c>
      <c r="H114" s="240">
        <v>48070</v>
      </c>
      <c r="I114" s="242">
        <v>2.5000000000000001E-2</v>
      </c>
      <c r="J114" s="240">
        <v>1922800</v>
      </c>
      <c r="L114" s="247"/>
      <c r="M114" s="248"/>
      <c r="N114" s="240">
        <f t="shared" si="14"/>
        <v>1922800</v>
      </c>
      <c r="O114" s="250">
        <f t="shared" si="15"/>
        <v>48070</v>
      </c>
    </row>
    <row r="115" spans="1:15" x14ac:dyDescent="0.25">
      <c r="A115" s="240" t="s">
        <v>503</v>
      </c>
      <c r="B115" s="239">
        <v>23654001</v>
      </c>
      <c r="C115" s="240" t="s">
        <v>396</v>
      </c>
      <c r="E115" s="243">
        <v>45630</v>
      </c>
      <c r="G115" s="240">
        <v>0</v>
      </c>
      <c r="H115" s="240">
        <v>139536</v>
      </c>
      <c r="I115" s="242">
        <v>2.5000000000000001E-2</v>
      </c>
      <c r="J115" s="240">
        <v>5581440</v>
      </c>
      <c r="L115" s="247"/>
      <c r="M115" s="248"/>
      <c r="N115" s="240">
        <f t="shared" si="14"/>
        <v>5581440</v>
      </c>
      <c r="O115" s="250">
        <f t="shared" si="15"/>
        <v>139536</v>
      </c>
    </row>
    <row r="116" spans="1:15" x14ac:dyDescent="0.25">
      <c r="A116" s="240" t="s">
        <v>503</v>
      </c>
      <c r="B116" s="239">
        <v>23654001</v>
      </c>
      <c r="C116" s="240" t="s">
        <v>396</v>
      </c>
      <c r="E116" s="243">
        <v>45630</v>
      </c>
      <c r="G116" s="240">
        <v>0</v>
      </c>
      <c r="H116" s="240">
        <v>100800</v>
      </c>
      <c r="I116" s="242">
        <v>2.5000000000000001E-2</v>
      </c>
      <c r="J116" s="240">
        <v>4032000</v>
      </c>
      <c r="L116" s="247"/>
      <c r="M116" s="248"/>
      <c r="N116" s="240">
        <f t="shared" si="14"/>
        <v>4032000</v>
      </c>
      <c r="O116" s="250">
        <f t="shared" si="15"/>
        <v>100800</v>
      </c>
    </row>
    <row r="117" spans="1:15" x14ac:dyDescent="0.25">
      <c r="A117" s="240" t="s">
        <v>503</v>
      </c>
      <c r="B117" s="239">
        <v>23654001</v>
      </c>
      <c r="C117" s="240" t="s">
        <v>396</v>
      </c>
      <c r="E117" s="243">
        <v>45630</v>
      </c>
      <c r="G117" s="240">
        <v>0</v>
      </c>
      <c r="H117" s="240">
        <v>42975</v>
      </c>
      <c r="I117" s="242">
        <v>2.5000000000000001E-2</v>
      </c>
      <c r="J117" s="240">
        <v>1719000</v>
      </c>
      <c r="L117" s="247"/>
      <c r="M117" s="248"/>
      <c r="N117" s="240">
        <f t="shared" si="14"/>
        <v>1719000</v>
      </c>
      <c r="O117" s="250">
        <f t="shared" si="15"/>
        <v>42975</v>
      </c>
    </row>
    <row r="118" spans="1:15" x14ac:dyDescent="0.25">
      <c r="A118" s="240" t="s">
        <v>503</v>
      </c>
      <c r="B118" s="239">
        <v>23654001</v>
      </c>
      <c r="C118" s="240" t="s">
        <v>396</v>
      </c>
      <c r="E118" s="243">
        <v>45631</v>
      </c>
      <c r="G118" s="240">
        <v>0</v>
      </c>
      <c r="H118" s="240">
        <v>52200</v>
      </c>
      <c r="I118" s="242">
        <v>2.5000000000000001E-2</v>
      </c>
      <c r="J118" s="240">
        <v>2088000</v>
      </c>
      <c r="L118" s="247"/>
      <c r="M118" s="248"/>
      <c r="N118" s="240">
        <f t="shared" si="14"/>
        <v>2088000</v>
      </c>
      <c r="O118" s="250">
        <f t="shared" si="15"/>
        <v>52200</v>
      </c>
    </row>
    <row r="119" spans="1:15" x14ac:dyDescent="0.25">
      <c r="A119" s="240" t="s">
        <v>503</v>
      </c>
      <c r="B119" s="239">
        <v>23654001</v>
      </c>
      <c r="C119" s="240" t="s">
        <v>396</v>
      </c>
      <c r="E119" s="243">
        <v>45631</v>
      </c>
      <c r="G119" s="240">
        <v>0</v>
      </c>
      <c r="H119" s="240">
        <v>63638</v>
      </c>
      <c r="I119" s="242">
        <v>2.5000000000000001E-2</v>
      </c>
      <c r="J119" s="240">
        <v>2545500</v>
      </c>
      <c r="L119" s="247"/>
      <c r="M119" s="248"/>
      <c r="N119" s="240">
        <f t="shared" si="14"/>
        <v>2545500</v>
      </c>
      <c r="O119" s="250">
        <f t="shared" si="15"/>
        <v>63638</v>
      </c>
    </row>
    <row r="120" spans="1:15" x14ac:dyDescent="0.25">
      <c r="A120" s="240" t="s">
        <v>503</v>
      </c>
      <c r="B120" s="239">
        <v>23654001</v>
      </c>
      <c r="C120" s="240" t="s">
        <v>396</v>
      </c>
      <c r="E120" s="243">
        <v>45631</v>
      </c>
      <c r="G120" s="240">
        <v>0</v>
      </c>
      <c r="H120" s="240">
        <v>63638</v>
      </c>
      <c r="I120" s="242">
        <v>2.5000000000000001E-2</v>
      </c>
      <c r="J120" s="240">
        <v>2545500</v>
      </c>
      <c r="L120" s="247"/>
      <c r="M120" s="248"/>
      <c r="N120" s="240">
        <f t="shared" si="14"/>
        <v>2545500</v>
      </c>
      <c r="O120" s="250">
        <f t="shared" si="15"/>
        <v>63638</v>
      </c>
    </row>
    <row r="121" spans="1:15" x14ac:dyDescent="0.25">
      <c r="A121" s="240" t="s">
        <v>503</v>
      </c>
      <c r="B121" s="239">
        <v>23654001</v>
      </c>
      <c r="C121" s="240" t="s">
        <v>396</v>
      </c>
      <c r="E121" s="243">
        <v>45632</v>
      </c>
      <c r="G121" s="240">
        <v>0</v>
      </c>
      <c r="H121" s="240">
        <v>191713</v>
      </c>
      <c r="I121" s="242">
        <v>2.5000000000000001E-2</v>
      </c>
      <c r="J121" s="240">
        <v>7668500</v>
      </c>
      <c r="L121" s="247"/>
      <c r="M121" s="248"/>
      <c r="N121" s="240">
        <f t="shared" si="14"/>
        <v>7668500</v>
      </c>
      <c r="O121" s="250">
        <f t="shared" si="15"/>
        <v>191713</v>
      </c>
    </row>
    <row r="122" spans="1:15" x14ac:dyDescent="0.25">
      <c r="A122" s="240" t="s">
        <v>503</v>
      </c>
      <c r="B122" s="239">
        <v>23654001</v>
      </c>
      <c r="C122" s="240" t="s">
        <v>396</v>
      </c>
      <c r="E122" s="243">
        <v>45632</v>
      </c>
      <c r="G122" s="240">
        <v>0</v>
      </c>
      <c r="H122" s="240">
        <v>51069</v>
      </c>
      <c r="I122" s="242">
        <v>2.5000000000000001E-2</v>
      </c>
      <c r="J122" s="240">
        <v>2042750.5</v>
      </c>
      <c r="L122" s="247"/>
      <c r="M122" s="248"/>
      <c r="N122" s="240">
        <f t="shared" si="14"/>
        <v>2042750.5</v>
      </c>
      <c r="O122" s="250">
        <f t="shared" si="15"/>
        <v>51069</v>
      </c>
    </row>
    <row r="123" spans="1:15" x14ac:dyDescent="0.25">
      <c r="A123" s="240" t="s">
        <v>503</v>
      </c>
      <c r="B123" s="239">
        <v>23654001</v>
      </c>
      <c r="C123" s="240" t="s">
        <v>396</v>
      </c>
      <c r="E123" s="243">
        <v>45632</v>
      </c>
      <c r="G123" s="240">
        <v>0</v>
      </c>
      <c r="H123" s="240">
        <v>488484</v>
      </c>
      <c r="I123" s="242">
        <v>2.5000000000000001E-2</v>
      </c>
      <c r="J123" s="240">
        <v>19539354</v>
      </c>
      <c r="L123" s="247"/>
      <c r="M123" s="248"/>
      <c r="N123" s="240">
        <f t="shared" si="14"/>
        <v>19539354</v>
      </c>
      <c r="O123" s="250">
        <f t="shared" si="15"/>
        <v>488484</v>
      </c>
    </row>
    <row r="124" spans="1:15" x14ac:dyDescent="0.25">
      <c r="A124" s="240" t="s">
        <v>503</v>
      </c>
      <c r="B124" s="239">
        <v>23654001</v>
      </c>
      <c r="C124" s="240" t="s">
        <v>396</v>
      </c>
      <c r="E124" s="243">
        <v>45633</v>
      </c>
      <c r="G124" s="240">
        <v>0</v>
      </c>
      <c r="H124" s="240">
        <v>204820</v>
      </c>
      <c r="I124" s="242">
        <v>2.5000000000000001E-2</v>
      </c>
      <c r="J124" s="240">
        <v>8192800</v>
      </c>
      <c r="L124" s="247"/>
      <c r="M124" s="248"/>
      <c r="N124" s="240">
        <f t="shared" si="14"/>
        <v>8192800</v>
      </c>
      <c r="O124" s="250">
        <f t="shared" si="15"/>
        <v>204820</v>
      </c>
    </row>
    <row r="125" spans="1:15" x14ac:dyDescent="0.25">
      <c r="A125" s="240" t="s">
        <v>503</v>
      </c>
      <c r="B125" s="239">
        <v>23654001</v>
      </c>
      <c r="C125" s="240" t="s">
        <v>396</v>
      </c>
      <c r="E125" s="243">
        <v>45635</v>
      </c>
      <c r="G125" s="240">
        <v>0</v>
      </c>
      <c r="H125" s="240">
        <v>185812</v>
      </c>
      <c r="I125" s="242">
        <v>2.5000000000000001E-2</v>
      </c>
      <c r="J125" s="240">
        <v>7432495.0999999996</v>
      </c>
      <c r="L125" s="247"/>
      <c r="M125" s="248"/>
      <c r="N125" s="240">
        <f t="shared" si="14"/>
        <v>7432495.0999999996</v>
      </c>
      <c r="O125" s="250">
        <f t="shared" si="15"/>
        <v>185812</v>
      </c>
    </row>
    <row r="126" spans="1:15" x14ac:dyDescent="0.25">
      <c r="A126" s="240" t="s">
        <v>503</v>
      </c>
      <c r="B126" s="239">
        <v>23654001</v>
      </c>
      <c r="C126" s="240" t="s">
        <v>396</v>
      </c>
      <c r="E126" s="243">
        <v>45635</v>
      </c>
      <c r="G126" s="240">
        <v>0</v>
      </c>
      <c r="H126" s="240">
        <v>62550</v>
      </c>
      <c r="I126" s="242">
        <v>2.5000000000000001E-2</v>
      </c>
      <c r="J126" s="240">
        <v>2502000</v>
      </c>
      <c r="L126" s="247"/>
      <c r="M126" s="248"/>
      <c r="N126" s="240">
        <f t="shared" si="14"/>
        <v>2502000</v>
      </c>
      <c r="O126" s="250">
        <f t="shared" si="15"/>
        <v>62550</v>
      </c>
    </row>
    <row r="127" spans="1:15" x14ac:dyDescent="0.25">
      <c r="A127" s="240" t="s">
        <v>503</v>
      </c>
      <c r="B127" s="239">
        <v>23654001</v>
      </c>
      <c r="C127" s="240" t="s">
        <v>396</v>
      </c>
      <c r="E127" s="243">
        <v>45636</v>
      </c>
      <c r="G127" s="240">
        <v>0</v>
      </c>
      <c r="H127" s="240">
        <v>139536</v>
      </c>
      <c r="I127" s="242">
        <v>2.5000000000000001E-2</v>
      </c>
      <c r="J127" s="240">
        <v>5581440</v>
      </c>
      <c r="L127" s="247"/>
      <c r="M127" s="248"/>
      <c r="N127" s="240">
        <f t="shared" si="14"/>
        <v>5581440</v>
      </c>
      <c r="O127" s="250">
        <f t="shared" si="15"/>
        <v>139536</v>
      </c>
    </row>
    <row r="128" spans="1:15" x14ac:dyDescent="0.25">
      <c r="A128" s="240" t="s">
        <v>503</v>
      </c>
      <c r="B128" s="239">
        <v>23654001</v>
      </c>
      <c r="C128" s="240" t="s">
        <v>396</v>
      </c>
      <c r="E128" s="243">
        <v>45635</v>
      </c>
      <c r="G128" s="240">
        <v>0</v>
      </c>
      <c r="H128" s="240">
        <v>117130</v>
      </c>
      <c r="I128" s="242">
        <v>2.5000000000000001E-2</v>
      </c>
      <c r="J128" s="240">
        <v>4685183</v>
      </c>
      <c r="L128" s="247"/>
      <c r="M128" s="248"/>
      <c r="N128" s="240">
        <f t="shared" si="14"/>
        <v>4685183</v>
      </c>
      <c r="O128" s="250">
        <f t="shared" si="15"/>
        <v>117130</v>
      </c>
    </row>
    <row r="129" spans="1:15" x14ac:dyDescent="0.25">
      <c r="A129" s="240" t="s">
        <v>503</v>
      </c>
      <c r="B129" s="239">
        <v>23654001</v>
      </c>
      <c r="C129" s="240" t="s">
        <v>396</v>
      </c>
      <c r="E129" s="243">
        <v>45635</v>
      </c>
      <c r="G129" s="240">
        <v>0</v>
      </c>
      <c r="H129" s="240">
        <v>147375</v>
      </c>
      <c r="I129" s="242">
        <v>2.5000000000000001E-2</v>
      </c>
      <c r="J129" s="240">
        <v>5895000</v>
      </c>
      <c r="L129" s="247"/>
      <c r="M129" s="248"/>
      <c r="N129" s="240">
        <f t="shared" si="14"/>
        <v>5895000</v>
      </c>
      <c r="O129" s="250">
        <f t="shared" si="15"/>
        <v>147375</v>
      </c>
    </row>
    <row r="130" spans="1:15" x14ac:dyDescent="0.25">
      <c r="A130" s="240" t="s">
        <v>503</v>
      </c>
      <c r="B130" s="239">
        <v>23654001</v>
      </c>
      <c r="C130" s="240" t="s">
        <v>396</v>
      </c>
      <c r="E130" s="243">
        <v>45638</v>
      </c>
      <c r="G130" s="240">
        <v>0</v>
      </c>
      <c r="H130" s="240">
        <v>153750</v>
      </c>
      <c r="I130" s="242">
        <v>2.5000000000000001E-2</v>
      </c>
      <c r="J130" s="240">
        <v>6150000</v>
      </c>
      <c r="L130" s="247"/>
      <c r="M130" s="248"/>
      <c r="N130" s="240">
        <f t="shared" si="14"/>
        <v>6150000</v>
      </c>
      <c r="O130" s="250">
        <f t="shared" si="15"/>
        <v>153750</v>
      </c>
    </row>
    <row r="131" spans="1:15" x14ac:dyDescent="0.25">
      <c r="A131" s="240" t="s">
        <v>503</v>
      </c>
      <c r="B131" s="239">
        <v>23654001</v>
      </c>
      <c r="C131" s="240" t="s">
        <v>396</v>
      </c>
      <c r="E131" s="243">
        <v>45637</v>
      </c>
      <c r="G131" s="240">
        <v>0</v>
      </c>
      <c r="H131" s="240">
        <v>42975</v>
      </c>
      <c r="I131" s="242">
        <v>2.5000000000000001E-2</v>
      </c>
      <c r="J131" s="240">
        <v>1719000</v>
      </c>
      <c r="L131" s="247"/>
      <c r="M131" s="248"/>
      <c r="N131" s="240">
        <f t="shared" si="14"/>
        <v>1719000</v>
      </c>
      <c r="O131" s="250">
        <f t="shared" si="15"/>
        <v>42975</v>
      </c>
    </row>
    <row r="132" spans="1:15" x14ac:dyDescent="0.25">
      <c r="A132" s="240" t="s">
        <v>503</v>
      </c>
      <c r="B132" s="239">
        <v>23654001</v>
      </c>
      <c r="C132" s="240" t="s">
        <v>396</v>
      </c>
      <c r="E132" s="243">
        <v>45638</v>
      </c>
      <c r="G132" s="240">
        <v>0</v>
      </c>
      <c r="H132" s="240">
        <v>48125</v>
      </c>
      <c r="I132" s="242">
        <v>2.5000000000000001E-2</v>
      </c>
      <c r="J132" s="240">
        <v>1925000</v>
      </c>
      <c r="L132" s="247"/>
      <c r="M132" s="248"/>
      <c r="N132" s="240">
        <f t="shared" si="14"/>
        <v>1925000</v>
      </c>
      <c r="O132" s="250">
        <f t="shared" si="15"/>
        <v>48125</v>
      </c>
    </row>
    <row r="133" spans="1:15" x14ac:dyDescent="0.25">
      <c r="A133" s="240" t="s">
        <v>503</v>
      </c>
      <c r="B133" s="239">
        <v>23654001</v>
      </c>
      <c r="C133" s="240" t="s">
        <v>396</v>
      </c>
      <c r="E133" s="243">
        <v>45636</v>
      </c>
      <c r="G133" s="240">
        <v>0</v>
      </c>
      <c r="H133" s="240">
        <v>501525</v>
      </c>
      <c r="I133" s="242">
        <v>2.5000000000000001E-2</v>
      </c>
      <c r="J133" s="240">
        <v>20061000</v>
      </c>
      <c r="L133" s="247"/>
      <c r="M133" s="248"/>
      <c r="N133" s="240">
        <f t="shared" si="14"/>
        <v>20061000</v>
      </c>
      <c r="O133" s="250">
        <f t="shared" si="15"/>
        <v>501525</v>
      </c>
    </row>
    <row r="134" spans="1:15" x14ac:dyDescent="0.25">
      <c r="A134" s="240" t="s">
        <v>503</v>
      </c>
      <c r="B134" s="239">
        <v>23654001</v>
      </c>
      <c r="C134" s="240" t="s">
        <v>396</v>
      </c>
      <c r="E134" s="243">
        <v>45636</v>
      </c>
      <c r="G134" s="240">
        <v>0</v>
      </c>
      <c r="H134" s="240">
        <v>297625</v>
      </c>
      <c r="I134" s="242">
        <v>2.5000000000000001E-2</v>
      </c>
      <c r="J134" s="240">
        <v>11905000</v>
      </c>
      <c r="L134" s="247"/>
      <c r="M134" s="248"/>
      <c r="N134" s="240">
        <f t="shared" si="14"/>
        <v>11905000</v>
      </c>
      <c r="O134" s="250">
        <f t="shared" si="15"/>
        <v>297625</v>
      </c>
    </row>
    <row r="135" spans="1:15" x14ac:dyDescent="0.25">
      <c r="A135" s="240" t="s">
        <v>503</v>
      </c>
      <c r="B135" s="239">
        <v>23654001</v>
      </c>
      <c r="C135" s="240" t="s">
        <v>396</v>
      </c>
      <c r="E135" s="243">
        <v>45639</v>
      </c>
      <c r="G135" s="240">
        <v>0</v>
      </c>
      <c r="H135" s="240">
        <v>274450</v>
      </c>
      <c r="I135" s="242">
        <v>2.5000000000000001E-2</v>
      </c>
      <c r="J135" s="240">
        <v>10978000</v>
      </c>
      <c r="L135" s="247"/>
      <c r="M135" s="248"/>
      <c r="N135" s="240">
        <f t="shared" si="14"/>
        <v>10978000</v>
      </c>
      <c r="O135" s="250">
        <f t="shared" si="15"/>
        <v>274450</v>
      </c>
    </row>
    <row r="136" spans="1:15" x14ac:dyDescent="0.25">
      <c r="A136" s="240" t="s">
        <v>503</v>
      </c>
      <c r="B136" s="239">
        <v>23654001</v>
      </c>
      <c r="C136" s="240" t="s">
        <v>396</v>
      </c>
      <c r="E136" s="243">
        <v>45637</v>
      </c>
      <c r="G136" s="240">
        <v>0</v>
      </c>
      <c r="H136" s="240">
        <v>200570</v>
      </c>
      <c r="I136" s="242">
        <v>2.5000000000000001E-2</v>
      </c>
      <c r="J136" s="240">
        <v>8022784</v>
      </c>
      <c r="L136" s="247"/>
      <c r="M136" s="248"/>
      <c r="N136" s="240">
        <f t="shared" si="14"/>
        <v>8022784</v>
      </c>
      <c r="O136" s="250">
        <f t="shared" si="15"/>
        <v>200570</v>
      </c>
    </row>
    <row r="137" spans="1:15" x14ac:dyDescent="0.25">
      <c r="A137" s="240" t="s">
        <v>503</v>
      </c>
      <c r="B137" s="239">
        <v>23654001</v>
      </c>
      <c r="C137" s="240" t="s">
        <v>396</v>
      </c>
      <c r="E137" s="243">
        <v>45642</v>
      </c>
      <c r="G137" s="240">
        <v>0</v>
      </c>
      <c r="H137" s="240">
        <v>273796</v>
      </c>
      <c r="I137" s="242">
        <v>2.5000000000000001E-2</v>
      </c>
      <c r="J137" s="240">
        <v>10951850</v>
      </c>
      <c r="L137" s="247"/>
      <c r="M137" s="248"/>
      <c r="N137" s="240">
        <f t="shared" si="14"/>
        <v>10951850</v>
      </c>
      <c r="O137" s="250">
        <f t="shared" si="15"/>
        <v>273796</v>
      </c>
    </row>
    <row r="138" spans="1:15" x14ac:dyDescent="0.25">
      <c r="A138" s="240" t="s">
        <v>503</v>
      </c>
      <c r="B138" s="239">
        <v>23654001</v>
      </c>
      <c r="C138" s="240" t="s">
        <v>396</v>
      </c>
      <c r="E138" s="243">
        <v>45638</v>
      </c>
      <c r="G138" s="240">
        <v>0</v>
      </c>
      <c r="H138" s="240">
        <v>59398</v>
      </c>
      <c r="I138" s="242">
        <v>2.5000000000000001E-2</v>
      </c>
      <c r="J138" s="240">
        <v>2375900</v>
      </c>
      <c r="L138" s="247"/>
      <c r="M138" s="248"/>
      <c r="N138" s="240">
        <f t="shared" si="14"/>
        <v>2375900</v>
      </c>
      <c r="O138" s="250">
        <f t="shared" si="15"/>
        <v>59398</v>
      </c>
    </row>
    <row r="139" spans="1:15" x14ac:dyDescent="0.25">
      <c r="A139" s="240" t="s">
        <v>503</v>
      </c>
      <c r="B139" s="239">
        <v>23654001</v>
      </c>
      <c r="C139" s="240" t="s">
        <v>396</v>
      </c>
      <c r="E139" s="243">
        <v>45642</v>
      </c>
      <c r="G139" s="240">
        <v>0</v>
      </c>
      <c r="H139" s="240">
        <v>249000</v>
      </c>
      <c r="I139" s="242">
        <v>2.5000000000000001E-2</v>
      </c>
      <c r="J139" s="240">
        <v>9960000</v>
      </c>
      <c r="L139" s="247"/>
      <c r="M139" s="248"/>
      <c r="N139" s="240">
        <f t="shared" si="14"/>
        <v>9960000</v>
      </c>
      <c r="O139" s="250">
        <f t="shared" si="15"/>
        <v>249000</v>
      </c>
    </row>
    <row r="140" spans="1:15" x14ac:dyDescent="0.25">
      <c r="A140" s="240" t="s">
        <v>503</v>
      </c>
      <c r="B140" s="239">
        <v>23654001</v>
      </c>
      <c r="C140" s="240" t="s">
        <v>396</v>
      </c>
      <c r="E140" s="243">
        <v>45643</v>
      </c>
      <c r="G140" s="240">
        <v>0</v>
      </c>
      <c r="H140" s="240">
        <v>1189136</v>
      </c>
      <c r="I140" s="242">
        <v>2.5000000000000001E-2</v>
      </c>
      <c r="J140" s="240">
        <v>47565426</v>
      </c>
      <c r="L140" s="247"/>
      <c r="M140" s="248"/>
      <c r="N140" s="240">
        <f t="shared" si="14"/>
        <v>47565426</v>
      </c>
      <c r="O140" s="250">
        <f t="shared" si="15"/>
        <v>1189136</v>
      </c>
    </row>
    <row r="141" spans="1:15" x14ac:dyDescent="0.25">
      <c r="A141" s="240" t="s">
        <v>503</v>
      </c>
      <c r="B141" s="239">
        <v>23654001</v>
      </c>
      <c r="C141" s="240" t="s">
        <v>396</v>
      </c>
      <c r="E141" s="243">
        <v>45643</v>
      </c>
      <c r="G141" s="240">
        <v>0</v>
      </c>
      <c r="H141" s="240">
        <v>147200</v>
      </c>
      <c r="I141" s="242">
        <v>2.5000000000000001E-2</v>
      </c>
      <c r="J141" s="240">
        <v>5888000</v>
      </c>
      <c r="L141" s="247"/>
      <c r="M141" s="248"/>
      <c r="N141" s="240">
        <f t="shared" si="14"/>
        <v>5888000</v>
      </c>
      <c r="O141" s="250">
        <f t="shared" si="15"/>
        <v>147200</v>
      </c>
    </row>
    <row r="142" spans="1:15" x14ac:dyDescent="0.25">
      <c r="A142" s="240" t="s">
        <v>503</v>
      </c>
      <c r="B142" s="239">
        <v>23654001</v>
      </c>
      <c r="C142" s="240" t="s">
        <v>396</v>
      </c>
      <c r="E142" s="243">
        <v>45644</v>
      </c>
      <c r="G142" s="240">
        <v>0</v>
      </c>
      <c r="H142" s="240">
        <v>340110</v>
      </c>
      <c r="I142" s="242">
        <v>2.5000000000000001E-2</v>
      </c>
      <c r="J142" s="240">
        <v>13604405</v>
      </c>
      <c r="L142" s="247"/>
      <c r="M142" s="248"/>
      <c r="N142" s="240">
        <f t="shared" si="14"/>
        <v>13604405</v>
      </c>
      <c r="O142" s="250">
        <f t="shared" si="15"/>
        <v>340110</v>
      </c>
    </row>
    <row r="143" spans="1:15" x14ac:dyDescent="0.25">
      <c r="A143" s="240" t="s">
        <v>503</v>
      </c>
      <c r="B143" s="239">
        <v>23654001</v>
      </c>
      <c r="C143" s="240" t="s">
        <v>396</v>
      </c>
      <c r="E143" s="243">
        <v>45644</v>
      </c>
      <c r="G143" s="240">
        <v>0</v>
      </c>
      <c r="H143" s="240">
        <v>94300</v>
      </c>
      <c r="I143" s="242">
        <v>2.5000000000000001E-2</v>
      </c>
      <c r="J143" s="240">
        <v>3772000</v>
      </c>
      <c r="L143" s="247"/>
      <c r="M143" s="248"/>
      <c r="N143" s="240">
        <f t="shared" si="14"/>
        <v>3772000</v>
      </c>
      <c r="O143" s="250">
        <f t="shared" si="15"/>
        <v>94300</v>
      </c>
    </row>
    <row r="144" spans="1:15" x14ac:dyDescent="0.25">
      <c r="A144" s="240" t="s">
        <v>503</v>
      </c>
      <c r="B144" s="239">
        <v>23654001</v>
      </c>
      <c r="C144" s="240" t="s">
        <v>396</v>
      </c>
      <c r="E144" s="243">
        <v>45644</v>
      </c>
      <c r="G144" s="240">
        <v>0</v>
      </c>
      <c r="H144" s="240">
        <v>180400</v>
      </c>
      <c r="I144" s="242">
        <v>2.5000000000000001E-2</v>
      </c>
      <c r="J144" s="240">
        <v>7216000</v>
      </c>
      <c r="L144" s="247"/>
      <c r="M144" s="248"/>
      <c r="N144" s="240">
        <f t="shared" si="14"/>
        <v>7216000</v>
      </c>
      <c r="O144" s="250">
        <f t="shared" si="15"/>
        <v>180400</v>
      </c>
    </row>
    <row r="145" spans="1:15" x14ac:dyDescent="0.25">
      <c r="A145" s="240" t="s">
        <v>503</v>
      </c>
      <c r="B145" s="239">
        <v>23654001</v>
      </c>
      <c r="C145" s="240" t="s">
        <v>396</v>
      </c>
      <c r="E145" s="243">
        <v>45646</v>
      </c>
      <c r="G145" s="240">
        <v>0</v>
      </c>
      <c r="H145" s="240">
        <v>34733</v>
      </c>
      <c r="I145" s="242">
        <v>2.5000000000000001E-2</v>
      </c>
      <c r="J145" s="240">
        <v>1389300</v>
      </c>
      <c r="L145" s="247"/>
      <c r="M145" s="248"/>
      <c r="N145" s="240">
        <f t="shared" si="14"/>
        <v>1389300</v>
      </c>
      <c r="O145" s="250">
        <f t="shared" si="15"/>
        <v>34733</v>
      </c>
    </row>
    <row r="146" spans="1:15" x14ac:dyDescent="0.25">
      <c r="A146" s="240" t="s">
        <v>503</v>
      </c>
      <c r="B146" s="239">
        <v>23654001</v>
      </c>
      <c r="C146" s="240" t="s">
        <v>396</v>
      </c>
      <c r="E146" s="243">
        <v>45646</v>
      </c>
      <c r="G146" s="240">
        <v>0</v>
      </c>
      <c r="H146" s="240">
        <v>45780</v>
      </c>
      <c r="I146" s="242">
        <v>2.5000000000000001E-2</v>
      </c>
      <c r="J146" s="240">
        <v>1831200</v>
      </c>
      <c r="L146" s="247"/>
      <c r="M146" s="248"/>
      <c r="N146" s="240">
        <f t="shared" si="14"/>
        <v>1831200</v>
      </c>
      <c r="O146" s="250">
        <f t="shared" si="15"/>
        <v>45780</v>
      </c>
    </row>
    <row r="147" spans="1:15" x14ac:dyDescent="0.25">
      <c r="A147" s="240" t="s">
        <v>503</v>
      </c>
      <c r="B147" s="239">
        <v>23654001</v>
      </c>
      <c r="C147" s="240" t="s">
        <v>396</v>
      </c>
      <c r="E147" s="243">
        <v>45644</v>
      </c>
      <c r="G147" s="240">
        <v>0</v>
      </c>
      <c r="H147" s="240">
        <v>371040</v>
      </c>
      <c r="I147" s="242">
        <v>2.5000000000000001E-2</v>
      </c>
      <c r="J147" s="240">
        <v>14841600</v>
      </c>
      <c r="L147" s="247"/>
      <c r="M147" s="248"/>
      <c r="N147" s="240">
        <f t="shared" si="14"/>
        <v>14841600</v>
      </c>
      <c r="O147" s="250">
        <f t="shared" si="15"/>
        <v>371040</v>
      </c>
    </row>
    <row r="148" spans="1:15" x14ac:dyDescent="0.25">
      <c r="A148" s="240" t="s">
        <v>503</v>
      </c>
      <c r="B148" s="239">
        <v>23654001</v>
      </c>
      <c r="C148" s="240" t="s">
        <v>396</v>
      </c>
      <c r="E148" s="243">
        <v>45646</v>
      </c>
      <c r="G148" s="240">
        <v>0</v>
      </c>
      <c r="H148" s="240">
        <v>348840</v>
      </c>
      <c r="I148" s="242">
        <v>2.5000000000000001E-2</v>
      </c>
      <c r="J148" s="240">
        <v>13953600</v>
      </c>
      <c r="L148" s="247"/>
      <c r="M148" s="248"/>
      <c r="N148" s="240">
        <f t="shared" si="14"/>
        <v>13953600</v>
      </c>
      <c r="O148" s="250">
        <f t="shared" si="15"/>
        <v>348840</v>
      </c>
    </row>
    <row r="149" spans="1:15" x14ac:dyDescent="0.25">
      <c r="A149" s="240" t="s">
        <v>503</v>
      </c>
      <c r="B149" s="239">
        <v>23654001</v>
      </c>
      <c r="C149" s="240" t="s">
        <v>396</v>
      </c>
      <c r="E149" s="243">
        <v>45646</v>
      </c>
      <c r="G149" s="240">
        <v>0</v>
      </c>
      <c r="H149" s="240">
        <v>274450</v>
      </c>
      <c r="I149" s="242">
        <v>2.5000000000000001E-2</v>
      </c>
      <c r="J149" s="240">
        <v>10978000</v>
      </c>
      <c r="L149" s="247"/>
      <c r="M149" s="248"/>
      <c r="N149" s="240">
        <f t="shared" si="14"/>
        <v>10978000</v>
      </c>
      <c r="O149" s="250">
        <f t="shared" si="15"/>
        <v>274450</v>
      </c>
    </row>
    <row r="150" spans="1:15" x14ac:dyDescent="0.25">
      <c r="A150" s="240" t="s">
        <v>503</v>
      </c>
      <c r="B150" s="239">
        <v>23654001</v>
      </c>
      <c r="C150" s="240" t="s">
        <v>396</v>
      </c>
      <c r="E150" s="243">
        <v>45645</v>
      </c>
      <c r="G150" s="240">
        <v>0</v>
      </c>
      <c r="H150" s="240">
        <v>188871</v>
      </c>
      <c r="I150" s="242">
        <v>2.5000000000000001E-2</v>
      </c>
      <c r="J150" s="240">
        <v>7554820</v>
      </c>
      <c r="L150" s="247"/>
      <c r="M150" s="248"/>
      <c r="N150" s="240">
        <f t="shared" si="14"/>
        <v>7554820</v>
      </c>
      <c r="O150" s="250">
        <f t="shared" si="15"/>
        <v>188871</v>
      </c>
    </row>
    <row r="151" spans="1:15" x14ac:dyDescent="0.25">
      <c r="A151" s="240" t="s">
        <v>503</v>
      </c>
      <c r="B151" s="239">
        <v>23654001</v>
      </c>
      <c r="C151" s="240" t="s">
        <v>396</v>
      </c>
      <c r="E151" s="243">
        <v>45645</v>
      </c>
      <c r="G151" s="240">
        <v>0</v>
      </c>
      <c r="H151" s="240">
        <v>76285</v>
      </c>
      <c r="I151" s="242">
        <v>2.5000000000000001E-2</v>
      </c>
      <c r="J151" s="240">
        <v>3051400</v>
      </c>
      <c r="L151" s="247"/>
      <c r="M151" s="248"/>
      <c r="N151" s="240">
        <f t="shared" si="14"/>
        <v>3051400</v>
      </c>
      <c r="O151" s="250">
        <f t="shared" si="15"/>
        <v>76285</v>
      </c>
    </row>
    <row r="152" spans="1:15" x14ac:dyDescent="0.25">
      <c r="A152" s="240" t="s">
        <v>503</v>
      </c>
      <c r="B152" s="239">
        <v>23654001</v>
      </c>
      <c r="C152" s="240" t="s">
        <v>396</v>
      </c>
      <c r="E152" s="243">
        <v>45646</v>
      </c>
      <c r="G152" s="240">
        <v>0</v>
      </c>
      <c r="H152" s="240">
        <v>171875</v>
      </c>
      <c r="I152" s="242">
        <v>2.5000000000000001E-2</v>
      </c>
      <c r="J152" s="240">
        <v>6875000</v>
      </c>
      <c r="L152" s="247"/>
      <c r="M152" s="248"/>
      <c r="N152" s="240">
        <f t="shared" si="14"/>
        <v>6875000</v>
      </c>
      <c r="O152" s="250">
        <f t="shared" si="15"/>
        <v>171875</v>
      </c>
    </row>
    <row r="153" spans="1:15" x14ac:dyDescent="0.25">
      <c r="A153" s="240" t="s">
        <v>503</v>
      </c>
      <c r="B153" s="239">
        <v>23654001</v>
      </c>
      <c r="C153" s="240" t="s">
        <v>396</v>
      </c>
      <c r="E153" s="243">
        <v>45637</v>
      </c>
      <c r="G153" s="240">
        <v>0</v>
      </c>
      <c r="H153" s="240">
        <v>84582</v>
      </c>
      <c r="I153" s="242">
        <v>2.5000000000000001E-2</v>
      </c>
      <c r="J153" s="240">
        <v>3383289</v>
      </c>
      <c r="L153" s="247"/>
      <c r="M153" s="248"/>
      <c r="N153" s="240">
        <f t="shared" si="14"/>
        <v>3383289</v>
      </c>
      <c r="O153" s="250">
        <f t="shared" si="15"/>
        <v>84582</v>
      </c>
    </row>
    <row r="154" spans="1:15" x14ac:dyDescent="0.25">
      <c r="A154" s="240" t="s">
        <v>503</v>
      </c>
      <c r="B154" s="239">
        <v>23654001</v>
      </c>
      <c r="C154" s="240" t="s">
        <v>396</v>
      </c>
      <c r="E154" s="243">
        <v>45646</v>
      </c>
      <c r="G154" s="240">
        <v>0</v>
      </c>
      <c r="H154" s="240">
        <v>117754</v>
      </c>
      <c r="I154" s="242">
        <v>2.5000000000000001E-2</v>
      </c>
      <c r="J154" s="240">
        <v>4710150</v>
      </c>
      <c r="L154" s="247"/>
      <c r="M154" s="248"/>
      <c r="N154" s="240">
        <f t="shared" si="14"/>
        <v>4710150</v>
      </c>
      <c r="O154" s="250">
        <f t="shared" si="15"/>
        <v>117754</v>
      </c>
    </row>
    <row r="155" spans="1:15" x14ac:dyDescent="0.25">
      <c r="A155" s="240" t="s">
        <v>503</v>
      </c>
      <c r="B155" s="239">
        <v>23654001</v>
      </c>
      <c r="C155" s="240" t="s">
        <v>396</v>
      </c>
      <c r="E155" s="243">
        <v>45645</v>
      </c>
      <c r="G155" s="240">
        <v>0</v>
      </c>
      <c r="H155" s="240">
        <v>191713</v>
      </c>
      <c r="I155" s="242">
        <v>2.5000000000000001E-2</v>
      </c>
      <c r="J155" s="240">
        <v>7668500</v>
      </c>
      <c r="L155" s="247"/>
      <c r="M155" s="248"/>
      <c r="N155" s="240">
        <f t="shared" si="14"/>
        <v>7668500</v>
      </c>
      <c r="O155" s="250">
        <f t="shared" si="15"/>
        <v>191713</v>
      </c>
    </row>
    <row r="156" spans="1:15" x14ac:dyDescent="0.25">
      <c r="A156" s="240" t="s">
        <v>503</v>
      </c>
      <c r="B156" s="239">
        <v>23654001</v>
      </c>
      <c r="C156" s="240" t="s">
        <v>396</v>
      </c>
      <c r="E156" s="243">
        <v>45652</v>
      </c>
      <c r="G156" s="240">
        <v>0</v>
      </c>
      <c r="H156" s="240">
        <v>350250</v>
      </c>
      <c r="I156" s="242">
        <v>2.5000000000000001E-2</v>
      </c>
      <c r="J156" s="240">
        <v>14010000</v>
      </c>
      <c r="L156" s="247"/>
      <c r="M156" s="248"/>
      <c r="N156" s="240">
        <f t="shared" si="14"/>
        <v>14010000</v>
      </c>
      <c r="O156" s="250">
        <f t="shared" si="15"/>
        <v>350250</v>
      </c>
    </row>
    <row r="157" spans="1:15" x14ac:dyDescent="0.25">
      <c r="A157" s="240" t="s">
        <v>503</v>
      </c>
      <c r="B157" s="239">
        <v>23654001</v>
      </c>
      <c r="C157" s="240" t="s">
        <v>396</v>
      </c>
      <c r="E157" s="243">
        <v>45653</v>
      </c>
      <c r="G157" s="240">
        <v>0</v>
      </c>
      <c r="H157" s="240">
        <v>57500</v>
      </c>
      <c r="I157" s="242">
        <v>2.5000000000000001E-2</v>
      </c>
      <c r="J157" s="240">
        <v>2300000</v>
      </c>
      <c r="L157" s="247"/>
      <c r="M157" s="248"/>
      <c r="N157" s="240">
        <f t="shared" si="14"/>
        <v>2300000</v>
      </c>
      <c r="O157" s="250">
        <f t="shared" si="15"/>
        <v>57500</v>
      </c>
    </row>
    <row r="158" spans="1:15" x14ac:dyDescent="0.25">
      <c r="A158" s="240" t="s">
        <v>503</v>
      </c>
      <c r="B158" s="239">
        <v>23654001</v>
      </c>
      <c r="C158" s="240" t="s">
        <v>396</v>
      </c>
      <c r="E158" s="243">
        <v>45646</v>
      </c>
      <c r="G158" s="240">
        <v>0</v>
      </c>
      <c r="H158" s="240">
        <v>164667</v>
      </c>
      <c r="I158" s="242">
        <v>2.5000000000000001E-2</v>
      </c>
      <c r="J158" s="240">
        <v>6586662</v>
      </c>
      <c r="L158" s="247"/>
      <c r="M158" s="248"/>
      <c r="N158" s="240">
        <f t="shared" si="14"/>
        <v>6586662</v>
      </c>
      <c r="O158" s="250">
        <f t="shared" si="15"/>
        <v>164667</v>
      </c>
    </row>
    <row r="159" spans="1:15" x14ac:dyDescent="0.25">
      <c r="A159" s="240" t="s">
        <v>503</v>
      </c>
      <c r="B159" s="239">
        <v>23654001</v>
      </c>
      <c r="C159" s="240" t="s">
        <v>396</v>
      </c>
      <c r="E159" s="243">
        <v>45646</v>
      </c>
      <c r="G159" s="240">
        <v>0</v>
      </c>
      <c r="H159" s="240">
        <v>89392</v>
      </c>
      <c r="I159" s="242">
        <v>2.5000000000000001E-2</v>
      </c>
      <c r="J159" s="240">
        <v>3575680</v>
      </c>
      <c r="L159" s="247"/>
      <c r="M159" s="248"/>
      <c r="N159" s="240">
        <f t="shared" si="14"/>
        <v>3575680</v>
      </c>
      <c r="O159" s="250">
        <f t="shared" si="15"/>
        <v>89392</v>
      </c>
    </row>
    <row r="160" spans="1:15" x14ac:dyDescent="0.25">
      <c r="A160" s="240" t="s">
        <v>503</v>
      </c>
      <c r="B160" s="239">
        <v>23654001</v>
      </c>
      <c r="C160" s="240" t="s">
        <v>396</v>
      </c>
      <c r="E160" s="243">
        <v>45652</v>
      </c>
      <c r="G160" s="240">
        <v>0</v>
      </c>
      <c r="H160" s="240">
        <v>293513</v>
      </c>
      <c r="I160" s="242">
        <v>2.5000000000000001E-2</v>
      </c>
      <c r="J160" s="240">
        <v>11740527</v>
      </c>
      <c r="L160" s="247"/>
      <c r="M160" s="248"/>
      <c r="N160" s="240">
        <f t="shared" si="14"/>
        <v>11740527</v>
      </c>
      <c r="O160" s="250">
        <f t="shared" si="15"/>
        <v>293513</v>
      </c>
    </row>
    <row r="161" spans="1:15" x14ac:dyDescent="0.25">
      <c r="A161" s="240" t="s">
        <v>503</v>
      </c>
      <c r="B161" s="239">
        <v>23654001</v>
      </c>
      <c r="C161" s="240" t="s">
        <v>396</v>
      </c>
      <c r="E161" s="243">
        <v>45653</v>
      </c>
      <c r="G161" s="240">
        <v>0</v>
      </c>
      <c r="H161" s="240">
        <v>40000</v>
      </c>
      <c r="I161" s="242">
        <v>2.5000000000000001E-2</v>
      </c>
      <c r="J161" s="240">
        <v>1600000</v>
      </c>
      <c r="L161" s="247"/>
      <c r="M161" s="248"/>
      <c r="N161" s="240">
        <f t="shared" si="14"/>
        <v>1600000</v>
      </c>
      <c r="O161" s="250">
        <f t="shared" si="15"/>
        <v>40000</v>
      </c>
    </row>
    <row r="162" spans="1:15" x14ac:dyDescent="0.25">
      <c r="A162" s="240" t="s">
        <v>503</v>
      </c>
      <c r="B162" s="239">
        <v>23654001</v>
      </c>
      <c r="C162" s="240" t="s">
        <v>396</v>
      </c>
      <c r="E162" s="243">
        <v>45630</v>
      </c>
      <c r="G162" s="240">
        <v>0</v>
      </c>
      <c r="H162" s="240">
        <v>64475</v>
      </c>
      <c r="I162" s="242">
        <v>2.5000000000000001E-2</v>
      </c>
      <c r="J162" s="240">
        <v>2578991.7999999998</v>
      </c>
      <c r="L162" s="247"/>
      <c r="M162" s="248"/>
      <c r="N162" s="240">
        <f t="shared" si="14"/>
        <v>2578991.7999999998</v>
      </c>
      <c r="O162" s="250">
        <f t="shared" si="15"/>
        <v>64475</v>
      </c>
    </row>
    <row r="163" spans="1:15" x14ac:dyDescent="0.25">
      <c r="A163" s="240" t="s">
        <v>503</v>
      </c>
      <c r="B163" s="239">
        <v>23654001</v>
      </c>
      <c r="C163" s="240" t="s">
        <v>396</v>
      </c>
      <c r="E163" s="243">
        <v>45630</v>
      </c>
      <c r="G163" s="240">
        <v>0</v>
      </c>
      <c r="H163" s="240">
        <v>43725</v>
      </c>
      <c r="I163" s="242">
        <v>2.5000000000000001E-2</v>
      </c>
      <c r="J163" s="240">
        <v>1749000</v>
      </c>
      <c r="L163" s="247"/>
      <c r="M163" s="248"/>
      <c r="N163" s="240">
        <f t="shared" si="14"/>
        <v>1749000</v>
      </c>
      <c r="O163" s="250">
        <f t="shared" si="15"/>
        <v>43725</v>
      </c>
    </row>
    <row r="164" spans="1:15" x14ac:dyDescent="0.25">
      <c r="A164" s="240" t="s">
        <v>503</v>
      </c>
      <c r="B164" s="239">
        <v>23654001</v>
      </c>
      <c r="C164" s="240" t="s">
        <v>396</v>
      </c>
      <c r="E164" s="243">
        <v>45632</v>
      </c>
      <c r="G164" s="240">
        <v>0</v>
      </c>
      <c r="H164" s="240">
        <v>33100</v>
      </c>
      <c r="I164" s="242">
        <v>2.5000000000000001E-2</v>
      </c>
      <c r="J164" s="240">
        <v>1324000</v>
      </c>
      <c r="L164" s="247"/>
      <c r="M164" s="248"/>
      <c r="N164" s="240">
        <f t="shared" si="14"/>
        <v>1324000</v>
      </c>
      <c r="O164" s="250">
        <f t="shared" si="15"/>
        <v>33100</v>
      </c>
    </row>
    <row r="165" spans="1:15" x14ac:dyDescent="0.25">
      <c r="A165" s="240" t="s">
        <v>503</v>
      </c>
      <c r="B165" s="239">
        <v>23654001</v>
      </c>
      <c r="C165" s="240" t="s">
        <v>396</v>
      </c>
      <c r="E165" s="243">
        <v>45637</v>
      </c>
      <c r="G165" s="240">
        <v>0</v>
      </c>
      <c r="H165" s="240">
        <v>36620</v>
      </c>
      <c r="I165" s="242">
        <v>2.5000000000000001E-2</v>
      </c>
      <c r="J165" s="240">
        <v>1464800</v>
      </c>
      <c r="L165" s="247"/>
      <c r="M165" s="248"/>
      <c r="N165" s="240">
        <f t="shared" si="14"/>
        <v>1464800</v>
      </c>
      <c r="O165" s="250">
        <f t="shared" si="15"/>
        <v>36620</v>
      </c>
    </row>
    <row r="166" spans="1:15" x14ac:dyDescent="0.25">
      <c r="A166" s="240" t="s">
        <v>503</v>
      </c>
      <c r="B166" s="239">
        <v>23654001</v>
      </c>
      <c r="C166" s="240" t="s">
        <v>396</v>
      </c>
      <c r="E166" s="243">
        <v>45637</v>
      </c>
      <c r="G166" s="240">
        <v>0</v>
      </c>
      <c r="H166" s="240">
        <v>17500</v>
      </c>
      <c r="I166" s="242">
        <v>2.5000000000000001E-2</v>
      </c>
      <c r="J166" s="240">
        <v>700000</v>
      </c>
      <c r="L166" s="247"/>
      <c r="M166" s="248"/>
      <c r="N166" s="240">
        <f t="shared" si="14"/>
        <v>700000</v>
      </c>
      <c r="O166" s="250">
        <f t="shared" si="15"/>
        <v>17500</v>
      </c>
    </row>
    <row r="167" spans="1:15" x14ac:dyDescent="0.25">
      <c r="A167" s="240" t="s">
        <v>503</v>
      </c>
      <c r="B167" s="239">
        <v>23654001</v>
      </c>
      <c r="C167" s="240" t="s">
        <v>396</v>
      </c>
      <c r="E167" s="243">
        <v>45644</v>
      </c>
      <c r="G167" s="240">
        <v>0</v>
      </c>
      <c r="H167" s="240">
        <v>64350</v>
      </c>
      <c r="I167" s="242">
        <v>2.5000000000000001E-2</v>
      </c>
      <c r="J167" s="240">
        <v>2574000</v>
      </c>
      <c r="L167" s="247"/>
      <c r="M167" s="248"/>
      <c r="N167" s="240">
        <f t="shared" si="14"/>
        <v>2574000</v>
      </c>
      <c r="O167" s="250">
        <f t="shared" si="15"/>
        <v>64350</v>
      </c>
    </row>
    <row r="168" spans="1:15" x14ac:dyDescent="0.25">
      <c r="A168" s="240" t="s">
        <v>503</v>
      </c>
      <c r="B168" s="239">
        <v>23654001</v>
      </c>
      <c r="C168" s="240" t="s">
        <v>396</v>
      </c>
      <c r="E168" s="243">
        <v>45646</v>
      </c>
      <c r="G168" s="240">
        <v>0</v>
      </c>
      <c r="H168" s="240">
        <v>108740</v>
      </c>
      <c r="I168" s="242">
        <v>2.5000000000000001E-2</v>
      </c>
      <c r="J168" s="240">
        <v>4349580</v>
      </c>
      <c r="L168" s="247"/>
      <c r="M168" s="248"/>
      <c r="N168" s="240">
        <f t="shared" si="14"/>
        <v>4349580</v>
      </c>
      <c r="O168" s="250">
        <f t="shared" si="15"/>
        <v>108740</v>
      </c>
    </row>
    <row r="169" spans="1:15" x14ac:dyDescent="0.25">
      <c r="A169" s="240" t="s">
        <v>503</v>
      </c>
      <c r="B169" s="239">
        <v>23654001</v>
      </c>
      <c r="C169" s="240" t="s">
        <v>396</v>
      </c>
      <c r="E169" s="243">
        <v>45652</v>
      </c>
      <c r="G169" s="240">
        <v>0</v>
      </c>
      <c r="H169" s="240">
        <v>40750</v>
      </c>
      <c r="I169" s="242">
        <v>2.5000000000000001E-2</v>
      </c>
      <c r="J169" s="240">
        <v>1630000</v>
      </c>
      <c r="L169" s="247"/>
      <c r="M169" s="248"/>
      <c r="N169" s="240">
        <f t="shared" si="14"/>
        <v>1630000</v>
      </c>
      <c r="O169" s="250">
        <f t="shared" si="15"/>
        <v>40750</v>
      </c>
    </row>
    <row r="170" spans="1:15" x14ac:dyDescent="0.25">
      <c r="A170" s="240" t="s">
        <v>503</v>
      </c>
      <c r="B170" s="239">
        <v>23654001</v>
      </c>
      <c r="C170" s="240" t="s">
        <v>396</v>
      </c>
      <c r="E170" s="243">
        <v>45652</v>
      </c>
      <c r="G170" s="240">
        <v>0</v>
      </c>
      <c r="H170" s="240">
        <v>37773</v>
      </c>
      <c r="I170" s="242">
        <v>2.5000000000000001E-2</v>
      </c>
      <c r="J170" s="240">
        <v>1510924</v>
      </c>
      <c r="L170" s="247"/>
      <c r="M170" s="248"/>
      <c r="N170" s="240">
        <f t="shared" si="14"/>
        <v>1510924</v>
      </c>
      <c r="O170" s="250">
        <f t="shared" si="15"/>
        <v>37773</v>
      </c>
    </row>
    <row r="171" spans="1:15" x14ac:dyDescent="0.25">
      <c r="A171" s="240"/>
      <c r="D171" s="239"/>
      <c r="L171" s="247"/>
      <c r="M171" s="248"/>
      <c r="N171" s="240"/>
      <c r="O171" s="250"/>
    </row>
    <row r="172" spans="1:15" x14ac:dyDescent="0.25">
      <c r="A172" s="240"/>
      <c r="B172" s="318" t="s">
        <v>513</v>
      </c>
      <c r="E172" s="243"/>
      <c r="G172" s="240">
        <v>0</v>
      </c>
      <c r="H172" s="240">
        <v>9895235</v>
      </c>
      <c r="J172" s="240">
        <v>395809191.40000004</v>
      </c>
      <c r="L172" s="247"/>
      <c r="M172" s="248"/>
      <c r="N172" s="240"/>
      <c r="O172" s="250"/>
    </row>
    <row r="173" spans="1:15" x14ac:dyDescent="0.25">
      <c r="A173" s="240" t="s">
        <v>503</v>
      </c>
      <c r="B173" s="239">
        <v>23654003</v>
      </c>
      <c r="C173" s="240" t="s">
        <v>398</v>
      </c>
      <c r="E173" s="243">
        <v>45633</v>
      </c>
      <c r="G173" s="240">
        <v>0</v>
      </c>
      <c r="H173" s="240">
        <v>6088</v>
      </c>
      <c r="I173" s="242">
        <v>1E-3</v>
      </c>
      <c r="J173" s="240">
        <v>6088246.3541019997</v>
      </c>
      <c r="L173" s="247"/>
      <c r="M173" s="248"/>
      <c r="N173" s="240">
        <f t="shared" ref="N173:N174" si="16">+J173</f>
        <v>6088246.3541019997</v>
      </c>
      <c r="O173" s="250">
        <f t="shared" ref="O173:O174" si="17">+H173</f>
        <v>6088</v>
      </c>
    </row>
    <row r="174" spans="1:15" s="245" customFormat="1" x14ac:dyDescent="0.25">
      <c r="A174" s="240" t="s">
        <v>503</v>
      </c>
      <c r="B174" s="239">
        <v>23654003</v>
      </c>
      <c r="C174" s="240" t="s">
        <v>398</v>
      </c>
      <c r="D174" s="240"/>
      <c r="E174" s="243">
        <v>45640</v>
      </c>
      <c r="F174" s="240"/>
      <c r="G174" s="240">
        <v>0</v>
      </c>
      <c r="H174" s="240">
        <v>5939</v>
      </c>
      <c r="I174" s="242">
        <v>1E-3</v>
      </c>
      <c r="J174" s="240">
        <v>5939415.4720750004</v>
      </c>
      <c r="L174" s="251"/>
      <c r="M174" s="253"/>
      <c r="N174" s="240">
        <f t="shared" si="16"/>
        <v>5939415.4720750004</v>
      </c>
      <c r="O174" s="250">
        <f t="shared" si="17"/>
        <v>5939</v>
      </c>
    </row>
    <row r="175" spans="1:15" x14ac:dyDescent="0.25">
      <c r="A175" s="240"/>
      <c r="B175" s="318" t="s">
        <v>514</v>
      </c>
      <c r="E175" s="243"/>
      <c r="G175" s="240">
        <v>0</v>
      </c>
      <c r="H175" s="240">
        <v>12027</v>
      </c>
      <c r="J175" s="240">
        <v>12027661.826177001</v>
      </c>
      <c r="L175" s="247"/>
      <c r="M175" s="248"/>
      <c r="N175" s="240"/>
      <c r="O175" s="250"/>
    </row>
    <row r="176" spans="1:15" x14ac:dyDescent="0.25">
      <c r="A176" s="240" t="s">
        <v>503</v>
      </c>
      <c r="B176" s="239">
        <v>23654006</v>
      </c>
      <c r="C176" s="240" t="s">
        <v>401</v>
      </c>
      <c r="E176" s="243">
        <v>45641</v>
      </c>
      <c r="G176" s="240">
        <v>0</v>
      </c>
      <c r="H176" s="240">
        <v>96600</v>
      </c>
      <c r="I176" s="242">
        <v>1.4999999999999999E-2</v>
      </c>
      <c r="J176" s="240">
        <v>6440000</v>
      </c>
      <c r="L176" s="247"/>
      <c r="M176" s="248"/>
      <c r="N176" s="240">
        <f t="shared" ref="N176:N178" si="18">+J176</f>
        <v>6440000</v>
      </c>
      <c r="O176" s="250">
        <f t="shared" ref="O176:O178" si="19">+H176</f>
        <v>96600</v>
      </c>
    </row>
    <row r="177" spans="1:15" x14ac:dyDescent="0.25">
      <c r="A177" s="240" t="s">
        <v>503</v>
      </c>
      <c r="B177" s="239">
        <v>23654006</v>
      </c>
      <c r="C177" s="240" t="s">
        <v>401</v>
      </c>
      <c r="E177" s="243">
        <v>45657</v>
      </c>
      <c r="G177" s="240">
        <v>0</v>
      </c>
      <c r="H177" s="240">
        <v>123090</v>
      </c>
      <c r="I177" s="242">
        <v>1.4999999999999999E-2</v>
      </c>
      <c r="J177" s="240">
        <v>8206000</v>
      </c>
      <c r="L177" s="247"/>
      <c r="M177" s="248"/>
      <c r="N177" s="240">
        <f t="shared" si="18"/>
        <v>8206000</v>
      </c>
      <c r="O177" s="250">
        <f t="shared" si="19"/>
        <v>123090</v>
      </c>
    </row>
    <row r="178" spans="1:15" x14ac:dyDescent="0.25">
      <c r="A178" s="240" t="s">
        <v>503</v>
      </c>
      <c r="B178" s="239">
        <v>23654006</v>
      </c>
      <c r="C178" s="240" t="s">
        <v>401</v>
      </c>
      <c r="E178" s="243">
        <v>45647</v>
      </c>
      <c r="G178" s="240">
        <v>0</v>
      </c>
      <c r="H178" s="240">
        <v>111000</v>
      </c>
      <c r="I178" s="242">
        <v>1.4999999999999999E-2</v>
      </c>
      <c r="J178" s="240">
        <v>7400000</v>
      </c>
      <c r="L178" s="247"/>
      <c r="M178" s="248"/>
      <c r="N178" s="240">
        <f t="shared" si="18"/>
        <v>7400000</v>
      </c>
      <c r="O178" s="250">
        <f t="shared" si="19"/>
        <v>111000</v>
      </c>
    </row>
    <row r="179" spans="1:15" x14ac:dyDescent="0.25">
      <c r="A179" s="240"/>
      <c r="B179" s="318" t="s">
        <v>515</v>
      </c>
      <c r="E179" s="243"/>
      <c r="G179" s="240">
        <v>0</v>
      </c>
      <c r="H179" s="240">
        <v>330690</v>
      </c>
      <c r="J179" s="240">
        <v>22046000</v>
      </c>
      <c r="L179" s="247"/>
      <c r="M179" s="248"/>
      <c r="N179" s="240"/>
      <c r="O179" s="250"/>
    </row>
    <row r="180" spans="1:15" s="245" customFormat="1" x14ac:dyDescent="0.25">
      <c r="A180" s="240" t="s">
        <v>508</v>
      </c>
      <c r="B180" s="239">
        <v>23654001</v>
      </c>
      <c r="C180" s="240" t="s">
        <v>396</v>
      </c>
      <c r="D180" s="240"/>
      <c r="E180" s="243">
        <v>45632</v>
      </c>
      <c r="F180" s="240"/>
      <c r="G180" s="240">
        <v>0</v>
      </c>
      <c r="H180" s="240">
        <v>38863</v>
      </c>
      <c r="I180" s="242">
        <v>2.5000000000000001E-2</v>
      </c>
      <c r="J180" s="240">
        <v>1554537.8030000001</v>
      </c>
      <c r="L180" s="249">
        <f>+J180</f>
        <v>1554537.8030000001</v>
      </c>
      <c r="M180" s="250">
        <f>+H180</f>
        <v>38863</v>
      </c>
      <c r="N180" s="244"/>
      <c r="O180" s="252"/>
    </row>
    <row r="181" spans="1:15" x14ac:dyDescent="0.25">
      <c r="A181" s="240"/>
      <c r="B181" s="318" t="s">
        <v>513</v>
      </c>
      <c r="E181" s="243"/>
      <c r="G181" s="240">
        <v>0</v>
      </c>
      <c r="H181" s="240">
        <v>38863</v>
      </c>
      <c r="J181" s="240">
        <v>1554537.8030000001</v>
      </c>
      <c r="L181" s="247"/>
      <c r="M181" s="248"/>
      <c r="O181" s="248"/>
    </row>
    <row r="182" spans="1:15" x14ac:dyDescent="0.25">
      <c r="A182" s="240" t="s">
        <v>508</v>
      </c>
      <c r="B182" s="239">
        <v>23654006</v>
      </c>
      <c r="C182" s="240" t="s">
        <v>401</v>
      </c>
      <c r="E182" s="243">
        <v>45641</v>
      </c>
      <c r="G182" s="240">
        <v>0</v>
      </c>
      <c r="H182" s="240">
        <v>577410</v>
      </c>
      <c r="I182" s="242">
        <v>1.4999999999999999E-2</v>
      </c>
      <c r="J182" s="240">
        <v>38494000</v>
      </c>
      <c r="L182" s="249">
        <f t="shared" ref="L182:L189" si="20">+J182</f>
        <v>38494000</v>
      </c>
      <c r="M182" s="250">
        <f t="shared" ref="M182:M189" si="21">+H182</f>
        <v>577410</v>
      </c>
      <c r="N182" s="240"/>
      <c r="O182" s="250"/>
    </row>
    <row r="183" spans="1:15" x14ac:dyDescent="0.25">
      <c r="A183" s="240" t="s">
        <v>508</v>
      </c>
      <c r="B183" s="239">
        <v>23654006</v>
      </c>
      <c r="C183" s="240" t="s">
        <v>401</v>
      </c>
      <c r="E183" s="243">
        <v>45641</v>
      </c>
      <c r="G183" s="240">
        <v>0</v>
      </c>
      <c r="H183" s="240">
        <v>329677</v>
      </c>
      <c r="I183" s="242">
        <v>1.4999999999999999E-2</v>
      </c>
      <c r="J183" s="240">
        <v>21978450</v>
      </c>
      <c r="L183" s="249">
        <f t="shared" si="20"/>
        <v>21978450</v>
      </c>
      <c r="M183" s="250">
        <f t="shared" si="21"/>
        <v>329677</v>
      </c>
      <c r="N183" s="240"/>
      <c r="O183" s="250"/>
    </row>
    <row r="184" spans="1:15" x14ac:dyDescent="0.25">
      <c r="A184" s="240" t="s">
        <v>508</v>
      </c>
      <c r="B184" s="239">
        <v>23654006</v>
      </c>
      <c r="C184" s="240" t="s">
        <v>401</v>
      </c>
      <c r="E184" s="243">
        <v>45641</v>
      </c>
      <c r="G184" s="240">
        <v>0</v>
      </c>
      <c r="H184" s="240">
        <v>89522</v>
      </c>
      <c r="I184" s="242">
        <v>1.4999999999999999E-2</v>
      </c>
      <c r="J184" s="240">
        <v>5968100</v>
      </c>
      <c r="L184" s="249">
        <f t="shared" si="20"/>
        <v>5968100</v>
      </c>
      <c r="M184" s="250">
        <f t="shared" si="21"/>
        <v>89522</v>
      </c>
      <c r="N184" s="240"/>
      <c r="O184" s="250"/>
    </row>
    <row r="185" spans="1:15" x14ac:dyDescent="0.25">
      <c r="A185" s="240" t="s">
        <v>508</v>
      </c>
      <c r="B185" s="239">
        <v>23654006</v>
      </c>
      <c r="C185" s="240" t="s">
        <v>401</v>
      </c>
      <c r="E185" s="243">
        <v>45641</v>
      </c>
      <c r="G185" s="240">
        <v>0</v>
      </c>
      <c r="H185" s="240">
        <v>109002</v>
      </c>
      <c r="I185" s="242">
        <v>1.4999999999999999E-2</v>
      </c>
      <c r="J185" s="240">
        <v>7266800</v>
      </c>
      <c r="L185" s="249">
        <f t="shared" si="20"/>
        <v>7266800</v>
      </c>
      <c r="M185" s="250">
        <f t="shared" si="21"/>
        <v>109002</v>
      </c>
      <c r="N185" s="240"/>
      <c r="O185" s="250"/>
    </row>
    <row r="186" spans="1:15" x14ac:dyDescent="0.25">
      <c r="A186" s="240" t="s">
        <v>508</v>
      </c>
      <c r="B186" s="239">
        <v>23654006</v>
      </c>
      <c r="C186" s="240" t="s">
        <v>401</v>
      </c>
      <c r="E186" s="243">
        <v>45657</v>
      </c>
      <c r="G186" s="240">
        <v>0</v>
      </c>
      <c r="H186" s="240">
        <v>583380</v>
      </c>
      <c r="I186" s="242">
        <v>1.4999999999999999E-2</v>
      </c>
      <c r="J186" s="240">
        <v>38892000</v>
      </c>
      <c r="L186" s="249">
        <f t="shared" si="20"/>
        <v>38892000</v>
      </c>
      <c r="M186" s="250">
        <f t="shared" si="21"/>
        <v>583380</v>
      </c>
      <c r="O186" s="248"/>
    </row>
    <row r="187" spans="1:15" x14ac:dyDescent="0.25">
      <c r="A187" s="240" t="s">
        <v>508</v>
      </c>
      <c r="B187" s="239">
        <v>23654006</v>
      </c>
      <c r="C187" s="240" t="s">
        <v>401</v>
      </c>
      <c r="E187" s="243">
        <v>45657</v>
      </c>
      <c r="G187" s="240">
        <v>0</v>
      </c>
      <c r="H187" s="240">
        <v>349742</v>
      </c>
      <c r="I187" s="242">
        <v>1.4999999999999999E-2</v>
      </c>
      <c r="J187" s="240">
        <v>23316150</v>
      </c>
      <c r="L187" s="249">
        <f t="shared" si="20"/>
        <v>23316150</v>
      </c>
      <c r="M187" s="250">
        <f t="shared" si="21"/>
        <v>349742</v>
      </c>
      <c r="N187" s="240"/>
      <c r="O187" s="250"/>
    </row>
    <row r="188" spans="1:15" x14ac:dyDescent="0.25">
      <c r="A188" s="240" t="s">
        <v>508</v>
      </c>
      <c r="B188" s="239">
        <v>23654006</v>
      </c>
      <c r="C188" s="240" t="s">
        <v>401</v>
      </c>
      <c r="E188" s="243">
        <v>45657</v>
      </c>
      <c r="G188" s="240">
        <v>0</v>
      </c>
      <c r="H188" s="240">
        <v>92269</v>
      </c>
      <c r="I188" s="242">
        <v>1.4999999999999999E-2</v>
      </c>
      <c r="J188" s="240">
        <v>6151250</v>
      </c>
      <c r="L188" s="249">
        <f t="shared" si="20"/>
        <v>6151250</v>
      </c>
      <c r="M188" s="250">
        <f t="shared" si="21"/>
        <v>92269</v>
      </c>
      <c r="O188" s="248"/>
    </row>
    <row r="189" spans="1:15" x14ac:dyDescent="0.25">
      <c r="A189" s="240" t="s">
        <v>508</v>
      </c>
      <c r="B189" s="239">
        <v>23654006</v>
      </c>
      <c r="C189" s="240" t="s">
        <v>401</v>
      </c>
      <c r="E189" s="243">
        <v>45657</v>
      </c>
      <c r="G189" s="240">
        <v>0</v>
      </c>
      <c r="H189" s="240">
        <v>119408</v>
      </c>
      <c r="I189" s="242">
        <v>1.4999999999999999E-2</v>
      </c>
      <c r="J189" s="240">
        <v>7960550</v>
      </c>
      <c r="L189" s="249">
        <f t="shared" si="20"/>
        <v>7960550</v>
      </c>
      <c r="M189" s="250">
        <f t="shared" si="21"/>
        <v>119408</v>
      </c>
      <c r="O189" s="248"/>
    </row>
    <row r="190" spans="1:15" x14ac:dyDescent="0.25">
      <c r="A190" s="240"/>
      <c r="B190" s="318" t="s">
        <v>515</v>
      </c>
      <c r="E190" s="243"/>
      <c r="G190" s="240">
        <v>0</v>
      </c>
      <c r="H190" s="240">
        <v>2250410</v>
      </c>
      <c r="J190" s="240">
        <v>150027300</v>
      </c>
      <c r="L190" s="249"/>
      <c r="M190" s="250"/>
      <c r="O190" s="248"/>
    </row>
    <row r="191" spans="1:15" ht="22.5" customHeight="1" x14ac:dyDescent="0.25">
      <c r="A191" s="240"/>
      <c r="B191" s="240"/>
      <c r="E191" s="243"/>
      <c r="G191" s="240">
        <v>0</v>
      </c>
      <c r="H191" s="240">
        <v>12527225</v>
      </c>
      <c r="J191" s="240">
        <v>581464691.02917695</v>
      </c>
      <c r="L191" s="249"/>
      <c r="M191" s="250"/>
      <c r="O191" s="248"/>
    </row>
    <row r="192" spans="1:15" x14ac:dyDescent="0.25">
      <c r="A192" s="240"/>
      <c r="B192" s="240"/>
      <c r="E192" s="243"/>
      <c r="L192" s="247"/>
      <c r="M192" s="248"/>
      <c r="N192" s="240"/>
      <c r="O192" s="250"/>
    </row>
    <row r="193" spans="1:15" x14ac:dyDescent="0.25">
      <c r="A193" s="240" t="s">
        <v>503</v>
      </c>
      <c r="B193" s="239">
        <v>23657502</v>
      </c>
      <c r="C193" s="240" t="s">
        <v>404</v>
      </c>
      <c r="E193" s="243">
        <v>45642</v>
      </c>
      <c r="G193" s="240">
        <v>-3761</v>
      </c>
      <c r="H193" s="240">
        <v>0</v>
      </c>
      <c r="I193" s="242">
        <v>5.4999999999999997E-3</v>
      </c>
      <c r="J193" s="240">
        <v>-683758</v>
      </c>
      <c r="L193" s="249"/>
      <c r="M193" s="250"/>
      <c r="N193" s="240"/>
      <c r="O193" s="250"/>
    </row>
    <row r="194" spans="1:15" x14ac:dyDescent="0.25">
      <c r="A194" s="240" t="s">
        <v>503</v>
      </c>
      <c r="B194" s="239">
        <v>23657502</v>
      </c>
      <c r="C194" s="240" t="s">
        <v>404</v>
      </c>
      <c r="E194" s="243">
        <v>45628</v>
      </c>
      <c r="G194" s="240">
        <v>-719</v>
      </c>
      <c r="H194" s="240">
        <v>0</v>
      </c>
      <c r="I194" s="242">
        <v>5.4999999999999997E-3</v>
      </c>
      <c r="J194" s="240">
        <v>-130816</v>
      </c>
      <c r="L194" s="249"/>
      <c r="M194" s="250"/>
      <c r="N194" s="240"/>
      <c r="O194" s="250"/>
    </row>
    <row r="195" spans="1:15" x14ac:dyDescent="0.25">
      <c r="A195" s="240" t="s">
        <v>503</v>
      </c>
      <c r="B195" s="239">
        <v>23657502</v>
      </c>
      <c r="C195" s="240" t="s">
        <v>404</v>
      </c>
      <c r="E195" s="243">
        <v>45628</v>
      </c>
      <c r="G195" s="240">
        <v>-441</v>
      </c>
      <c r="H195" s="240">
        <v>0</v>
      </c>
      <c r="I195" s="242">
        <v>5.4999999999999997E-3</v>
      </c>
      <c r="J195" s="240">
        <v>-80091</v>
      </c>
      <c r="L195" s="249"/>
      <c r="M195" s="250"/>
      <c r="N195" s="240"/>
      <c r="O195" s="250"/>
    </row>
    <row r="196" spans="1:15" x14ac:dyDescent="0.25">
      <c r="A196" s="240" t="s">
        <v>503</v>
      </c>
      <c r="B196" s="239">
        <v>23657502</v>
      </c>
      <c r="C196" s="240" t="s">
        <v>404</v>
      </c>
      <c r="E196" s="243">
        <v>45628</v>
      </c>
      <c r="G196" s="240">
        <v>-428</v>
      </c>
      <c r="H196" s="240">
        <v>0</v>
      </c>
      <c r="I196" s="242">
        <v>5.4999999999999997E-3</v>
      </c>
      <c r="J196" s="240">
        <v>-77734</v>
      </c>
      <c r="L196" s="249"/>
      <c r="M196" s="250"/>
      <c r="N196" s="240"/>
      <c r="O196" s="250"/>
    </row>
    <row r="197" spans="1:15" x14ac:dyDescent="0.25">
      <c r="A197" s="240" t="s">
        <v>503</v>
      </c>
      <c r="B197" s="239">
        <v>23657502</v>
      </c>
      <c r="C197" s="240" t="s">
        <v>404</v>
      </c>
      <c r="E197" s="243">
        <v>45642</v>
      </c>
      <c r="G197" s="240">
        <v>-326</v>
      </c>
      <c r="H197" s="240">
        <v>0</v>
      </c>
      <c r="I197" s="242">
        <v>5.4999999999999997E-3</v>
      </c>
      <c r="J197" s="240">
        <v>-59304</v>
      </c>
      <c r="L197" s="247"/>
      <c r="M197" s="248"/>
      <c r="N197" s="240"/>
      <c r="O197" s="250"/>
    </row>
    <row r="198" spans="1:15" x14ac:dyDescent="0.25">
      <c r="A198" s="240" t="s">
        <v>503</v>
      </c>
      <c r="B198" s="239">
        <v>23657502</v>
      </c>
      <c r="C198" s="240" t="s">
        <v>404</v>
      </c>
      <c r="E198" s="243">
        <v>45642</v>
      </c>
      <c r="G198" s="240">
        <v>-760</v>
      </c>
      <c r="H198" s="240">
        <v>0</v>
      </c>
      <c r="I198" s="242">
        <v>5.4999999999999997E-3</v>
      </c>
      <c r="J198" s="240">
        <v>-138117</v>
      </c>
      <c r="L198" s="247"/>
      <c r="M198" s="248"/>
      <c r="N198" s="240"/>
      <c r="O198" s="250"/>
    </row>
    <row r="199" spans="1:15" x14ac:dyDescent="0.25">
      <c r="A199" s="240" t="s">
        <v>503</v>
      </c>
      <c r="B199" s="239">
        <v>23657502</v>
      </c>
      <c r="C199" s="240" t="s">
        <v>404</v>
      </c>
      <c r="E199" s="243">
        <v>45642</v>
      </c>
      <c r="G199" s="240">
        <v>-3890</v>
      </c>
      <c r="H199" s="240">
        <v>0</v>
      </c>
      <c r="I199" s="242">
        <v>5.4999999999999997E-3</v>
      </c>
      <c r="J199" s="240">
        <v>-707347</v>
      </c>
      <c r="L199" s="247"/>
      <c r="M199" s="248"/>
      <c r="N199" s="240"/>
      <c r="O199" s="250"/>
    </row>
    <row r="200" spans="1:15" x14ac:dyDescent="0.25">
      <c r="A200" s="240" t="s">
        <v>503</v>
      </c>
      <c r="B200" s="239">
        <v>23657502</v>
      </c>
      <c r="C200" s="240" t="s">
        <v>404</v>
      </c>
      <c r="E200" s="243">
        <v>45642</v>
      </c>
      <c r="G200" s="240">
        <v>-441</v>
      </c>
      <c r="H200" s="240">
        <v>0</v>
      </c>
      <c r="I200" s="242">
        <v>5.4999999999999997E-3</v>
      </c>
      <c r="J200" s="240">
        <v>-80091</v>
      </c>
      <c r="L200" s="247"/>
      <c r="M200" s="248"/>
      <c r="N200" s="240"/>
      <c r="O200" s="250"/>
    </row>
    <row r="201" spans="1:15" x14ac:dyDescent="0.25">
      <c r="A201" s="240" t="s">
        <v>503</v>
      </c>
      <c r="B201" s="239">
        <v>23657502</v>
      </c>
      <c r="C201" s="240" t="s">
        <v>404</v>
      </c>
      <c r="E201" s="243">
        <v>45642</v>
      </c>
      <c r="G201" s="240">
        <v>-270</v>
      </c>
      <c r="H201" s="240">
        <v>0</v>
      </c>
      <c r="I201" s="242">
        <v>5.4999999999999997E-3</v>
      </c>
      <c r="J201" s="240">
        <v>-49012</v>
      </c>
      <c r="L201" s="247"/>
      <c r="M201" s="248"/>
      <c r="N201" s="240"/>
      <c r="O201" s="250"/>
    </row>
    <row r="202" spans="1:15" x14ac:dyDescent="0.25">
      <c r="A202" s="240" t="s">
        <v>503</v>
      </c>
      <c r="B202" s="239">
        <v>23657502</v>
      </c>
      <c r="C202" s="240" t="s">
        <v>404</v>
      </c>
      <c r="E202" s="243">
        <v>45645</v>
      </c>
      <c r="G202" s="240">
        <v>-294</v>
      </c>
      <c r="H202" s="240">
        <v>0</v>
      </c>
      <c r="I202" s="242">
        <v>5.4999999999999997E-3</v>
      </c>
      <c r="J202" s="240">
        <v>-53394</v>
      </c>
      <c r="L202" s="247"/>
      <c r="M202" s="248"/>
      <c r="N202" s="240"/>
      <c r="O202" s="250"/>
    </row>
    <row r="203" spans="1:15" x14ac:dyDescent="0.25">
      <c r="A203" s="240" t="s">
        <v>503</v>
      </c>
      <c r="B203" s="239">
        <v>23657502</v>
      </c>
      <c r="C203" s="240" t="s">
        <v>404</v>
      </c>
      <c r="E203" s="243">
        <v>45645</v>
      </c>
      <c r="G203" s="240">
        <v>-135</v>
      </c>
      <c r="H203" s="240">
        <v>0</v>
      </c>
      <c r="I203" s="242">
        <v>5.4999999999999997E-3</v>
      </c>
      <c r="J203" s="240">
        <v>-24506</v>
      </c>
      <c r="L203" s="247"/>
      <c r="M203" s="248"/>
      <c r="N203" s="240"/>
      <c r="O203" s="250"/>
    </row>
    <row r="204" spans="1:15" x14ac:dyDescent="0.25">
      <c r="A204" s="240" t="s">
        <v>503</v>
      </c>
      <c r="B204" s="239">
        <v>23657502</v>
      </c>
      <c r="C204" s="240" t="s">
        <v>404</v>
      </c>
      <c r="E204" s="243">
        <v>45645</v>
      </c>
      <c r="G204" s="240">
        <v>-73</v>
      </c>
      <c r="H204" s="240">
        <v>0</v>
      </c>
      <c r="I204" s="242">
        <v>5.4999999999999997E-3</v>
      </c>
      <c r="J204" s="240">
        <v>-13326</v>
      </c>
      <c r="L204" s="247"/>
      <c r="M204" s="248"/>
      <c r="N204" s="240"/>
      <c r="O204" s="250"/>
    </row>
    <row r="205" spans="1:15" x14ac:dyDescent="0.25">
      <c r="A205" s="240" t="s">
        <v>503</v>
      </c>
      <c r="B205" s="239">
        <v>23657502</v>
      </c>
      <c r="C205" s="240" t="s">
        <v>404</v>
      </c>
      <c r="E205" s="243">
        <v>45645</v>
      </c>
      <c r="G205" s="240">
        <v>-86</v>
      </c>
      <c r="H205" s="240">
        <v>0</v>
      </c>
      <c r="I205" s="242">
        <v>5.4999999999999997E-3</v>
      </c>
      <c r="J205" s="240">
        <v>-15635</v>
      </c>
      <c r="L205" s="247"/>
      <c r="M205" s="248"/>
      <c r="N205" s="240"/>
      <c r="O205" s="250"/>
    </row>
    <row r="206" spans="1:15" x14ac:dyDescent="0.25">
      <c r="A206" s="240" t="s">
        <v>503</v>
      </c>
      <c r="B206" s="239">
        <v>23657502</v>
      </c>
      <c r="C206" s="240" t="s">
        <v>404</v>
      </c>
      <c r="E206" s="243">
        <v>45645</v>
      </c>
      <c r="G206" s="240">
        <v>-83</v>
      </c>
      <c r="H206" s="240">
        <v>0</v>
      </c>
      <c r="I206" s="242">
        <v>5.4999999999999997E-3</v>
      </c>
      <c r="J206" s="240">
        <v>-15124</v>
      </c>
      <c r="L206" s="247"/>
      <c r="M206" s="248"/>
      <c r="N206" s="240"/>
      <c r="O206" s="250"/>
    </row>
    <row r="207" spans="1:15" x14ac:dyDescent="0.25">
      <c r="A207" s="240" t="s">
        <v>503</v>
      </c>
      <c r="B207" s="239">
        <v>23657502</v>
      </c>
      <c r="C207" s="240" t="s">
        <v>404</v>
      </c>
      <c r="E207" s="243">
        <v>45645</v>
      </c>
      <c r="G207" s="240">
        <v>-42</v>
      </c>
      <c r="H207" s="240">
        <v>0</v>
      </c>
      <c r="I207" s="242">
        <v>5.4999999999999997E-3</v>
      </c>
      <c r="J207" s="240">
        <v>-7618</v>
      </c>
      <c r="L207" s="247"/>
      <c r="M207" s="248"/>
      <c r="N207" s="240"/>
      <c r="O207" s="250"/>
    </row>
    <row r="208" spans="1:15" x14ac:dyDescent="0.25">
      <c r="A208" s="240" t="s">
        <v>503</v>
      </c>
      <c r="B208" s="239">
        <v>23657502</v>
      </c>
      <c r="C208" s="240" t="s">
        <v>404</v>
      </c>
      <c r="E208" s="243">
        <v>45645</v>
      </c>
      <c r="G208" s="240">
        <v>-846</v>
      </c>
      <c r="H208" s="240">
        <v>0</v>
      </c>
      <c r="I208" s="242">
        <v>5.4999999999999997E-3</v>
      </c>
      <c r="J208" s="240">
        <v>-153750</v>
      </c>
      <c r="L208" s="247"/>
      <c r="M208" s="248"/>
      <c r="N208" s="240"/>
      <c r="O208" s="250"/>
    </row>
    <row r="209" spans="1:15" x14ac:dyDescent="0.25">
      <c r="A209" s="240" t="s">
        <v>503</v>
      </c>
      <c r="B209" s="239">
        <v>23657502</v>
      </c>
      <c r="C209" s="240" t="s">
        <v>404</v>
      </c>
      <c r="E209" s="243">
        <v>45645</v>
      </c>
      <c r="G209" s="240">
        <v>-1006</v>
      </c>
      <c r="H209" s="240">
        <v>0</v>
      </c>
      <c r="I209" s="242">
        <v>5.4999999999999997E-3</v>
      </c>
      <c r="J209" s="240">
        <v>-182832</v>
      </c>
      <c r="L209" s="247"/>
      <c r="M209" s="248"/>
      <c r="N209" s="240"/>
      <c r="O209" s="250"/>
    </row>
    <row r="210" spans="1:15" x14ac:dyDescent="0.25">
      <c r="A210" s="240" t="s">
        <v>503</v>
      </c>
      <c r="B210" s="239">
        <v>23657502</v>
      </c>
      <c r="C210" s="240" t="s">
        <v>404</v>
      </c>
      <c r="E210" s="243">
        <v>45645</v>
      </c>
      <c r="G210" s="240">
        <v>-42</v>
      </c>
      <c r="H210" s="240">
        <v>0</v>
      </c>
      <c r="I210" s="242">
        <v>5.4999999999999997E-3</v>
      </c>
      <c r="J210" s="240">
        <v>-7618</v>
      </c>
      <c r="L210" s="247"/>
      <c r="M210" s="248"/>
      <c r="N210" s="240"/>
      <c r="O210" s="250"/>
    </row>
    <row r="211" spans="1:15" x14ac:dyDescent="0.25">
      <c r="A211" s="240" t="s">
        <v>503</v>
      </c>
      <c r="B211" s="239">
        <v>23657502</v>
      </c>
      <c r="C211" s="240" t="s">
        <v>404</v>
      </c>
      <c r="E211" s="243">
        <v>45645</v>
      </c>
      <c r="G211" s="240">
        <v>-83</v>
      </c>
      <c r="H211" s="240">
        <v>0</v>
      </c>
      <c r="I211" s="242">
        <v>5.4999999999999997E-3</v>
      </c>
      <c r="J211" s="240">
        <v>-15124</v>
      </c>
      <c r="L211" s="247"/>
      <c r="M211" s="248"/>
      <c r="N211" s="240"/>
      <c r="O211" s="250"/>
    </row>
    <row r="212" spans="1:15" x14ac:dyDescent="0.25">
      <c r="A212" s="240" t="s">
        <v>503</v>
      </c>
      <c r="B212" s="239">
        <v>23657502</v>
      </c>
      <c r="C212" s="240" t="s">
        <v>404</v>
      </c>
      <c r="E212" s="243">
        <v>45645</v>
      </c>
      <c r="G212" s="240">
        <v>-63</v>
      </c>
      <c r="H212" s="240">
        <v>0</v>
      </c>
      <c r="I212" s="242">
        <v>5.4999999999999997E-3</v>
      </c>
      <c r="J212" s="240">
        <v>-11400</v>
      </c>
      <c r="L212" s="247"/>
      <c r="M212" s="248"/>
      <c r="N212" s="240"/>
      <c r="O212" s="250"/>
    </row>
    <row r="213" spans="1:15" x14ac:dyDescent="0.25">
      <c r="A213" s="240" t="s">
        <v>503</v>
      </c>
      <c r="B213" s="239">
        <v>23657502</v>
      </c>
      <c r="C213" s="240" t="s">
        <v>404</v>
      </c>
      <c r="E213" s="243">
        <v>45645</v>
      </c>
      <c r="G213" s="240">
        <v>-250</v>
      </c>
      <c r="H213" s="240">
        <v>0</v>
      </c>
      <c r="I213" s="242">
        <v>5.4999999999999997E-3</v>
      </c>
      <c r="J213" s="240">
        <v>-45372</v>
      </c>
      <c r="L213" s="247"/>
      <c r="M213" s="248"/>
      <c r="N213" s="240"/>
      <c r="O213" s="250"/>
    </row>
    <row r="214" spans="1:15" x14ac:dyDescent="0.25">
      <c r="A214" s="240" t="s">
        <v>503</v>
      </c>
      <c r="B214" s="239">
        <v>23657502</v>
      </c>
      <c r="C214" s="240" t="s">
        <v>404</v>
      </c>
      <c r="E214" s="243">
        <v>45645</v>
      </c>
      <c r="G214" s="240">
        <v>-83</v>
      </c>
      <c r="H214" s="240">
        <v>0</v>
      </c>
      <c r="I214" s="242">
        <v>5.4999999999999997E-3</v>
      </c>
      <c r="J214" s="240">
        <v>-15124</v>
      </c>
      <c r="L214" s="247"/>
      <c r="M214" s="248"/>
      <c r="N214" s="240"/>
      <c r="O214" s="250"/>
    </row>
    <row r="215" spans="1:15" x14ac:dyDescent="0.25">
      <c r="A215" s="240" t="s">
        <v>503</v>
      </c>
      <c r="B215" s="239">
        <v>23657502</v>
      </c>
      <c r="C215" s="240" t="s">
        <v>404</v>
      </c>
      <c r="E215" s="243">
        <v>45645</v>
      </c>
      <c r="G215" s="240">
        <v>-499</v>
      </c>
      <c r="H215" s="240">
        <v>0</v>
      </c>
      <c r="I215" s="242">
        <v>5.4999999999999997E-3</v>
      </c>
      <c r="J215" s="240">
        <v>-90744</v>
      </c>
      <c r="L215" s="247"/>
      <c r="M215" s="248"/>
      <c r="N215" s="240"/>
      <c r="O215" s="250"/>
    </row>
    <row r="216" spans="1:15" x14ac:dyDescent="0.25">
      <c r="A216" s="240" t="s">
        <v>503</v>
      </c>
      <c r="B216" s="239">
        <v>23657502</v>
      </c>
      <c r="C216" s="240" t="s">
        <v>404</v>
      </c>
      <c r="E216" s="243">
        <v>45645</v>
      </c>
      <c r="G216" s="240">
        <v>-416</v>
      </c>
      <c r="H216" s="240">
        <v>0</v>
      </c>
      <c r="I216" s="242">
        <v>5.4999999999999997E-3</v>
      </c>
      <c r="J216" s="240">
        <v>-75620</v>
      </c>
      <c r="L216" s="247"/>
      <c r="M216" s="248"/>
      <c r="N216" s="240"/>
      <c r="O216" s="250"/>
    </row>
    <row r="217" spans="1:15" x14ac:dyDescent="0.25">
      <c r="A217" s="240" t="s">
        <v>503</v>
      </c>
      <c r="B217" s="239">
        <v>23657502</v>
      </c>
      <c r="C217" s="240" t="s">
        <v>404</v>
      </c>
      <c r="E217" s="243">
        <v>45645</v>
      </c>
      <c r="G217" s="240">
        <v>-911</v>
      </c>
      <c r="H217" s="240">
        <v>0</v>
      </c>
      <c r="I217" s="242">
        <v>5.4999999999999997E-3</v>
      </c>
      <c r="J217" s="240">
        <v>-165592</v>
      </c>
      <c r="L217" s="247"/>
      <c r="M217" s="248"/>
      <c r="N217" s="240"/>
      <c r="O217" s="250"/>
    </row>
    <row r="218" spans="1:15" x14ac:dyDescent="0.25">
      <c r="A218" s="240" t="s">
        <v>503</v>
      </c>
      <c r="B218" s="239">
        <v>23657502</v>
      </c>
      <c r="C218" s="240" t="s">
        <v>404</v>
      </c>
      <c r="E218" s="243">
        <v>45645</v>
      </c>
      <c r="G218" s="240">
        <v>-126</v>
      </c>
      <c r="H218" s="240">
        <v>0</v>
      </c>
      <c r="I218" s="242">
        <v>5.4999999999999997E-3</v>
      </c>
      <c r="J218" s="240">
        <v>-22989</v>
      </c>
      <c r="L218" s="247"/>
      <c r="M218" s="248"/>
      <c r="N218" s="240"/>
      <c r="O218" s="250"/>
    </row>
    <row r="219" spans="1:15" x14ac:dyDescent="0.25">
      <c r="A219" s="240" t="s">
        <v>503</v>
      </c>
      <c r="B219" s="239">
        <v>23657502</v>
      </c>
      <c r="C219" s="240" t="s">
        <v>404</v>
      </c>
      <c r="E219" s="243">
        <v>45645</v>
      </c>
      <c r="G219" s="240">
        <v>-1473</v>
      </c>
      <c r="H219" s="240">
        <v>0</v>
      </c>
      <c r="I219" s="242">
        <v>5.4999999999999997E-3</v>
      </c>
      <c r="J219" s="240">
        <v>-267825</v>
      </c>
      <c r="L219" s="247"/>
      <c r="M219" s="248"/>
      <c r="N219" s="240"/>
      <c r="O219" s="250"/>
    </row>
    <row r="220" spans="1:15" x14ac:dyDescent="0.25">
      <c r="A220" s="240" t="s">
        <v>503</v>
      </c>
      <c r="B220" s="239">
        <v>23657502</v>
      </c>
      <c r="C220" s="240" t="s">
        <v>404</v>
      </c>
      <c r="E220" s="243">
        <v>45645</v>
      </c>
      <c r="G220" s="240">
        <v>-881</v>
      </c>
      <c r="H220" s="240">
        <v>0</v>
      </c>
      <c r="I220" s="242">
        <v>5.4999999999999997E-3</v>
      </c>
      <c r="J220" s="240">
        <v>-160182</v>
      </c>
      <c r="L220" s="247"/>
      <c r="M220" s="248"/>
      <c r="N220" s="240"/>
      <c r="O220" s="250"/>
    </row>
    <row r="221" spans="1:15" x14ac:dyDescent="0.25">
      <c r="A221" s="240" t="s">
        <v>503</v>
      </c>
      <c r="B221" s="239">
        <v>23657502</v>
      </c>
      <c r="C221" s="240" t="s">
        <v>404</v>
      </c>
      <c r="E221" s="243">
        <v>45645</v>
      </c>
      <c r="G221" s="240">
        <v>-126</v>
      </c>
      <c r="H221" s="240">
        <v>0</v>
      </c>
      <c r="I221" s="242">
        <v>5.4999999999999997E-3</v>
      </c>
      <c r="J221" s="240">
        <v>-22921</v>
      </c>
      <c r="L221" s="247"/>
      <c r="M221" s="248"/>
      <c r="N221" s="240"/>
      <c r="O221" s="250"/>
    </row>
    <row r="222" spans="1:15" x14ac:dyDescent="0.25">
      <c r="A222" s="240" t="s">
        <v>503</v>
      </c>
      <c r="B222" s="239">
        <v>23657502</v>
      </c>
      <c r="C222" s="240" t="s">
        <v>404</v>
      </c>
      <c r="E222" s="243">
        <v>45645</v>
      </c>
      <c r="G222" s="240">
        <v>-98</v>
      </c>
      <c r="H222" s="240">
        <v>0</v>
      </c>
      <c r="I222" s="242">
        <v>5.4999999999999997E-3</v>
      </c>
      <c r="J222" s="240">
        <v>-17855</v>
      </c>
      <c r="L222" s="247"/>
      <c r="M222" s="248"/>
      <c r="N222" s="240"/>
      <c r="O222" s="250"/>
    </row>
    <row r="223" spans="1:15" x14ac:dyDescent="0.25">
      <c r="A223" s="240" t="s">
        <v>503</v>
      </c>
      <c r="B223" s="239">
        <v>23657502</v>
      </c>
      <c r="C223" s="240" t="s">
        <v>404</v>
      </c>
      <c r="E223" s="243">
        <v>45645</v>
      </c>
      <c r="G223" s="240">
        <v>-499</v>
      </c>
      <c r="H223" s="240">
        <v>0</v>
      </c>
      <c r="I223" s="242">
        <v>5.4999999999999997E-3</v>
      </c>
      <c r="J223" s="240">
        <v>-90800</v>
      </c>
      <c r="L223" s="247"/>
      <c r="M223" s="248"/>
      <c r="N223" s="240"/>
      <c r="O223" s="250"/>
    </row>
    <row r="224" spans="1:15" x14ac:dyDescent="0.25">
      <c r="A224" s="240" t="s">
        <v>503</v>
      </c>
      <c r="B224" s="239">
        <v>23657502</v>
      </c>
      <c r="C224" s="240" t="s">
        <v>404</v>
      </c>
      <c r="E224" s="243">
        <v>45645</v>
      </c>
      <c r="G224" s="240">
        <v>-98</v>
      </c>
      <c r="H224" s="240">
        <v>0</v>
      </c>
      <c r="I224" s="242">
        <v>5.4999999999999997E-3</v>
      </c>
      <c r="J224" s="240">
        <v>-17855</v>
      </c>
      <c r="L224" s="247"/>
      <c r="M224" s="248"/>
      <c r="N224" s="240"/>
      <c r="O224" s="250"/>
    </row>
    <row r="225" spans="1:15" x14ac:dyDescent="0.25">
      <c r="A225" s="240" t="s">
        <v>503</v>
      </c>
      <c r="B225" s="239">
        <v>23657502</v>
      </c>
      <c r="C225" s="240" t="s">
        <v>404</v>
      </c>
      <c r="E225" s="243">
        <v>45645</v>
      </c>
      <c r="G225" s="240">
        <v>-166</v>
      </c>
      <c r="H225" s="240">
        <v>0</v>
      </c>
      <c r="I225" s="242">
        <v>5.4999999999999997E-3</v>
      </c>
      <c r="J225" s="240">
        <v>-30248</v>
      </c>
      <c r="L225" s="247"/>
      <c r="M225" s="248"/>
      <c r="N225" s="240"/>
      <c r="O225" s="250"/>
    </row>
    <row r="226" spans="1:15" x14ac:dyDescent="0.25">
      <c r="A226" s="240" t="s">
        <v>503</v>
      </c>
      <c r="B226" s="239">
        <v>23657502</v>
      </c>
      <c r="C226" s="240" t="s">
        <v>404</v>
      </c>
      <c r="E226" s="243">
        <v>45645</v>
      </c>
      <c r="G226" s="240">
        <v>-166</v>
      </c>
      <c r="H226" s="240">
        <v>0</v>
      </c>
      <c r="I226" s="242">
        <v>5.4999999999999997E-3</v>
      </c>
      <c r="J226" s="240">
        <v>-30248</v>
      </c>
      <c r="L226" s="247"/>
      <c r="M226" s="248"/>
      <c r="N226" s="240"/>
      <c r="O226" s="250"/>
    </row>
    <row r="227" spans="1:15" x14ac:dyDescent="0.25">
      <c r="A227" s="240" t="s">
        <v>503</v>
      </c>
      <c r="B227" s="239">
        <v>23657502</v>
      </c>
      <c r="C227" s="240" t="s">
        <v>404</v>
      </c>
      <c r="E227" s="243">
        <v>45645</v>
      </c>
      <c r="G227" s="240">
        <v>-250</v>
      </c>
      <c r="H227" s="240">
        <v>0</v>
      </c>
      <c r="I227" s="242">
        <v>5.4999999999999997E-3</v>
      </c>
      <c r="J227" s="240">
        <v>-45372</v>
      </c>
      <c r="L227" s="247"/>
      <c r="M227" s="248"/>
      <c r="N227" s="240"/>
      <c r="O227" s="250"/>
    </row>
    <row r="228" spans="1:15" x14ac:dyDescent="0.25">
      <c r="A228" s="240" t="s">
        <v>503</v>
      </c>
      <c r="B228" s="239">
        <v>23657502</v>
      </c>
      <c r="C228" s="240" t="s">
        <v>404</v>
      </c>
      <c r="E228" s="243">
        <v>45645</v>
      </c>
      <c r="G228" s="240">
        <v>-250</v>
      </c>
      <c r="H228" s="240">
        <v>0</v>
      </c>
      <c r="I228" s="242">
        <v>5.4999999999999997E-3</v>
      </c>
      <c r="J228" s="240">
        <v>-45372</v>
      </c>
      <c r="L228" s="247"/>
      <c r="M228" s="248"/>
      <c r="N228" s="240"/>
      <c r="O228" s="250"/>
    </row>
    <row r="229" spans="1:15" x14ac:dyDescent="0.25">
      <c r="A229" s="240" t="s">
        <v>503</v>
      </c>
      <c r="B229" s="239">
        <v>23657502</v>
      </c>
      <c r="C229" s="240" t="s">
        <v>404</v>
      </c>
      <c r="E229" s="243">
        <v>45645</v>
      </c>
      <c r="G229" s="240">
        <v>-83</v>
      </c>
      <c r="H229" s="240">
        <v>0</v>
      </c>
      <c r="I229" s="242">
        <v>5.4999999999999997E-3</v>
      </c>
      <c r="J229" s="240">
        <v>-15124</v>
      </c>
      <c r="L229" s="247"/>
      <c r="M229" s="248"/>
      <c r="N229" s="240"/>
      <c r="O229" s="250"/>
    </row>
    <row r="230" spans="1:15" x14ac:dyDescent="0.25">
      <c r="A230" s="240" t="s">
        <v>503</v>
      </c>
      <c r="B230" s="239">
        <v>23657502</v>
      </c>
      <c r="C230" s="240" t="s">
        <v>404</v>
      </c>
      <c r="E230" s="243">
        <v>45645</v>
      </c>
      <c r="G230" s="240">
        <v>-83</v>
      </c>
      <c r="H230" s="240">
        <v>0</v>
      </c>
      <c r="I230" s="242">
        <v>5.4999999999999997E-3</v>
      </c>
      <c r="J230" s="240">
        <v>-15124</v>
      </c>
      <c r="L230" s="247"/>
      <c r="M230" s="248"/>
      <c r="N230" s="240"/>
      <c r="O230" s="250"/>
    </row>
    <row r="231" spans="1:15" x14ac:dyDescent="0.25">
      <c r="A231" s="240" t="s">
        <v>503</v>
      </c>
      <c r="B231" s="239">
        <v>23657502</v>
      </c>
      <c r="C231" s="240" t="s">
        <v>404</v>
      </c>
      <c r="E231" s="243">
        <v>45645</v>
      </c>
      <c r="G231" s="240">
        <v>-83</v>
      </c>
      <c r="H231" s="240">
        <v>0</v>
      </c>
      <c r="I231" s="242">
        <v>5.4999999999999997E-3</v>
      </c>
      <c r="J231" s="240">
        <v>-15124</v>
      </c>
      <c r="L231" s="247"/>
      <c r="M231" s="248"/>
      <c r="N231" s="240"/>
      <c r="O231" s="250"/>
    </row>
    <row r="232" spans="1:15" x14ac:dyDescent="0.25">
      <c r="A232" s="240" t="s">
        <v>503</v>
      </c>
      <c r="B232" s="239">
        <v>23657502</v>
      </c>
      <c r="C232" s="240" t="s">
        <v>404</v>
      </c>
      <c r="E232" s="243">
        <v>45645</v>
      </c>
      <c r="G232" s="240">
        <v>-83</v>
      </c>
      <c r="H232" s="240">
        <v>0</v>
      </c>
      <c r="I232" s="242">
        <v>5.4999999999999997E-3</v>
      </c>
      <c r="J232" s="240">
        <v>-15124</v>
      </c>
      <c r="L232" s="247"/>
      <c r="M232" s="248"/>
      <c r="N232" s="240"/>
      <c r="O232" s="250"/>
    </row>
    <row r="233" spans="1:15" x14ac:dyDescent="0.25">
      <c r="A233" s="240" t="s">
        <v>503</v>
      </c>
      <c r="B233" s="239">
        <v>23657502</v>
      </c>
      <c r="C233" s="240" t="s">
        <v>404</v>
      </c>
      <c r="E233" s="243">
        <v>45645</v>
      </c>
      <c r="G233" s="240">
        <v>-83</v>
      </c>
      <c r="H233" s="240">
        <v>0</v>
      </c>
      <c r="I233" s="242">
        <v>5.4999999999999997E-3</v>
      </c>
      <c r="J233" s="240">
        <v>-15124</v>
      </c>
      <c r="L233" s="247"/>
      <c r="M233" s="248"/>
      <c r="N233" s="240"/>
      <c r="O233" s="250"/>
    </row>
    <row r="234" spans="1:15" x14ac:dyDescent="0.25">
      <c r="A234" s="240" t="s">
        <v>503</v>
      </c>
      <c r="B234" s="239">
        <v>23657502</v>
      </c>
      <c r="C234" s="240" t="s">
        <v>404</v>
      </c>
      <c r="E234" s="243">
        <v>45645</v>
      </c>
      <c r="G234" s="240">
        <v>-166</v>
      </c>
      <c r="H234" s="240">
        <v>0</v>
      </c>
      <c r="I234" s="242">
        <v>5.4999999999999997E-3</v>
      </c>
      <c r="J234" s="240">
        <v>-30248</v>
      </c>
      <c r="L234" s="247"/>
      <c r="M234" s="248"/>
      <c r="N234" s="240"/>
      <c r="O234" s="250"/>
    </row>
    <row r="235" spans="1:15" x14ac:dyDescent="0.25">
      <c r="A235" s="240" t="s">
        <v>503</v>
      </c>
      <c r="B235" s="239">
        <v>23657502</v>
      </c>
      <c r="C235" s="240" t="s">
        <v>404</v>
      </c>
      <c r="E235" s="243">
        <v>45645</v>
      </c>
      <c r="G235" s="240">
        <v>-591</v>
      </c>
      <c r="H235" s="240">
        <v>0</v>
      </c>
      <c r="I235" s="242">
        <v>5.4999999999999997E-3</v>
      </c>
      <c r="J235" s="240">
        <v>-107497</v>
      </c>
      <c r="L235" s="247"/>
      <c r="M235" s="248"/>
      <c r="N235" s="240"/>
      <c r="O235" s="250"/>
    </row>
    <row r="236" spans="1:15" x14ac:dyDescent="0.25">
      <c r="A236" s="240" t="s">
        <v>503</v>
      </c>
      <c r="B236" s="239">
        <v>23657502</v>
      </c>
      <c r="C236" s="240" t="s">
        <v>404</v>
      </c>
      <c r="E236" s="243">
        <v>45644</v>
      </c>
      <c r="G236" s="240">
        <v>-126</v>
      </c>
      <c r="H236" s="240">
        <v>0</v>
      </c>
      <c r="I236" s="242">
        <v>5.4999999999999997E-3</v>
      </c>
      <c r="J236" s="240">
        <v>-22989</v>
      </c>
      <c r="L236" s="247"/>
      <c r="M236" s="248"/>
      <c r="N236" s="240"/>
      <c r="O236" s="250"/>
    </row>
    <row r="237" spans="1:15" x14ac:dyDescent="0.25">
      <c r="A237" s="240" t="s">
        <v>503</v>
      </c>
      <c r="B237" s="239">
        <v>23657502</v>
      </c>
      <c r="C237" s="240" t="s">
        <v>404</v>
      </c>
      <c r="E237" s="243">
        <v>45645</v>
      </c>
      <c r="G237" s="240">
        <v>-250</v>
      </c>
      <c r="H237" s="240">
        <v>0</v>
      </c>
      <c r="I237" s="242">
        <v>5.4999999999999997E-3</v>
      </c>
      <c r="J237" s="240">
        <v>-45400</v>
      </c>
      <c r="L237" s="247"/>
      <c r="M237" s="248"/>
      <c r="N237" s="240"/>
      <c r="O237" s="250"/>
    </row>
    <row r="238" spans="1:15" x14ac:dyDescent="0.25">
      <c r="A238" s="240" t="s">
        <v>503</v>
      </c>
      <c r="B238" s="239">
        <v>23657502</v>
      </c>
      <c r="C238" s="240" t="s">
        <v>404</v>
      </c>
      <c r="E238" s="243">
        <v>45645</v>
      </c>
      <c r="G238" s="240">
        <v>-83</v>
      </c>
      <c r="H238" s="240">
        <v>0</v>
      </c>
      <c r="I238" s="242">
        <v>5.4999999999999997E-3</v>
      </c>
      <c r="J238" s="240">
        <v>-15124</v>
      </c>
      <c r="L238" s="247"/>
      <c r="M238" s="248"/>
      <c r="N238" s="240"/>
      <c r="O238" s="250"/>
    </row>
    <row r="239" spans="1:15" x14ac:dyDescent="0.25">
      <c r="A239" s="240" t="s">
        <v>503</v>
      </c>
      <c r="B239" s="239">
        <v>23657502</v>
      </c>
      <c r="C239" s="240" t="s">
        <v>404</v>
      </c>
      <c r="E239" s="243">
        <v>45645</v>
      </c>
      <c r="G239" s="240">
        <v>-83</v>
      </c>
      <c r="H239" s="240">
        <v>0</v>
      </c>
      <c r="I239" s="242">
        <v>5.4999999999999997E-3</v>
      </c>
      <c r="J239" s="240">
        <v>-15124</v>
      </c>
      <c r="L239" s="247"/>
      <c r="M239" s="248"/>
      <c r="N239" s="240"/>
      <c r="O239" s="250"/>
    </row>
    <row r="240" spans="1:15" x14ac:dyDescent="0.25">
      <c r="A240" s="240" t="s">
        <v>503</v>
      </c>
      <c r="B240" s="239">
        <v>23657502</v>
      </c>
      <c r="C240" s="240" t="s">
        <v>404</v>
      </c>
      <c r="E240" s="243">
        <v>45645</v>
      </c>
      <c r="G240" s="240">
        <v>-78</v>
      </c>
      <c r="H240" s="240">
        <v>0</v>
      </c>
      <c r="I240" s="242">
        <v>5.4999999999999997E-3</v>
      </c>
      <c r="J240" s="240">
        <v>-14132</v>
      </c>
      <c r="L240" s="247"/>
      <c r="M240" s="248"/>
      <c r="N240" s="240"/>
      <c r="O240" s="250"/>
    </row>
    <row r="241" spans="1:15" x14ac:dyDescent="0.25">
      <c r="A241" s="240" t="s">
        <v>503</v>
      </c>
      <c r="B241" s="239">
        <v>23657502</v>
      </c>
      <c r="C241" s="240" t="s">
        <v>404</v>
      </c>
      <c r="E241" s="243">
        <v>45645</v>
      </c>
      <c r="G241" s="240">
        <v>-166</v>
      </c>
      <c r="H241" s="240">
        <v>0</v>
      </c>
      <c r="I241" s="242">
        <v>5.4999999999999997E-3</v>
      </c>
      <c r="J241" s="240">
        <v>-30248</v>
      </c>
      <c r="L241" s="247"/>
      <c r="M241" s="248"/>
      <c r="N241" s="240"/>
      <c r="O241" s="250"/>
    </row>
    <row r="242" spans="1:15" x14ac:dyDescent="0.25">
      <c r="A242" s="240" t="s">
        <v>503</v>
      </c>
      <c r="B242" s="239">
        <v>23657502</v>
      </c>
      <c r="C242" s="240" t="s">
        <v>404</v>
      </c>
      <c r="E242" s="243">
        <v>45645</v>
      </c>
      <c r="G242" s="240">
        <v>-295</v>
      </c>
      <c r="H242" s="240">
        <v>0</v>
      </c>
      <c r="I242" s="242">
        <v>5.4999999999999997E-3</v>
      </c>
      <c r="J242" s="240">
        <v>-53651</v>
      </c>
      <c r="L242" s="247"/>
      <c r="M242" s="248"/>
      <c r="N242" s="240"/>
      <c r="O242" s="250"/>
    </row>
    <row r="243" spans="1:15" x14ac:dyDescent="0.25">
      <c r="A243" s="240" t="s">
        <v>503</v>
      </c>
      <c r="B243" s="239">
        <v>23657502</v>
      </c>
      <c r="C243" s="240" t="s">
        <v>404</v>
      </c>
      <c r="E243" s="243">
        <v>45645</v>
      </c>
      <c r="G243" s="240">
        <v>-489</v>
      </c>
      <c r="H243" s="240">
        <v>0</v>
      </c>
      <c r="I243" s="242">
        <v>5.4999999999999997E-3</v>
      </c>
      <c r="J243" s="240">
        <v>-88968</v>
      </c>
      <c r="L243" s="247"/>
      <c r="M243" s="248"/>
      <c r="N243" s="240"/>
      <c r="O243" s="250"/>
    </row>
    <row r="244" spans="1:15" x14ac:dyDescent="0.25">
      <c r="A244" s="240" t="s">
        <v>503</v>
      </c>
      <c r="B244" s="239">
        <v>23657502</v>
      </c>
      <c r="C244" s="240" t="s">
        <v>404</v>
      </c>
      <c r="E244" s="243">
        <v>45645</v>
      </c>
      <c r="G244" s="240">
        <v>-172</v>
      </c>
      <c r="H244" s="240">
        <v>0</v>
      </c>
      <c r="I244" s="242">
        <v>5.4999999999999997E-3</v>
      </c>
      <c r="J244" s="240">
        <v>-31270</v>
      </c>
      <c r="L244" s="247"/>
      <c r="M244" s="248"/>
      <c r="N244" s="240"/>
      <c r="O244" s="250"/>
    </row>
    <row r="245" spans="1:15" x14ac:dyDescent="0.25">
      <c r="A245" s="240" t="s">
        <v>503</v>
      </c>
      <c r="B245" s="239">
        <v>23657502</v>
      </c>
      <c r="C245" s="240" t="s">
        <v>404</v>
      </c>
      <c r="E245" s="243">
        <v>45645</v>
      </c>
      <c r="G245" s="240">
        <v>-147</v>
      </c>
      <c r="H245" s="240">
        <v>0</v>
      </c>
      <c r="I245" s="242">
        <v>5.4999999999999997E-3</v>
      </c>
      <c r="J245" s="240">
        <v>-26697</v>
      </c>
      <c r="L245" s="247"/>
      <c r="M245" s="248"/>
      <c r="N245" s="240"/>
      <c r="O245" s="250"/>
    </row>
    <row r="246" spans="1:15" x14ac:dyDescent="0.25">
      <c r="A246" s="240" t="s">
        <v>503</v>
      </c>
      <c r="B246" s="239">
        <v>23657502</v>
      </c>
      <c r="C246" s="240" t="s">
        <v>404</v>
      </c>
      <c r="E246" s="243">
        <v>45645</v>
      </c>
      <c r="G246" s="240">
        <v>-98</v>
      </c>
      <c r="H246" s="240">
        <v>0</v>
      </c>
      <c r="I246" s="242">
        <v>5.4999999999999997E-3</v>
      </c>
      <c r="J246" s="240">
        <v>-17855</v>
      </c>
      <c r="L246" s="247"/>
      <c r="M246" s="248"/>
      <c r="N246" s="240"/>
      <c r="O246" s="250"/>
    </row>
    <row r="247" spans="1:15" x14ac:dyDescent="0.25">
      <c r="A247" s="240" t="s">
        <v>503</v>
      </c>
      <c r="B247" s="239">
        <v>23657502</v>
      </c>
      <c r="C247" s="240" t="s">
        <v>404</v>
      </c>
      <c r="E247" s="243">
        <v>45645</v>
      </c>
      <c r="G247" s="240">
        <v>-585</v>
      </c>
      <c r="H247" s="240">
        <v>0</v>
      </c>
      <c r="I247" s="242">
        <v>5.4999999999999997E-3</v>
      </c>
      <c r="J247" s="240">
        <v>-106435</v>
      </c>
      <c r="L247" s="247"/>
      <c r="M247" s="248"/>
      <c r="N247" s="240"/>
      <c r="O247" s="250"/>
    </row>
    <row r="248" spans="1:15" x14ac:dyDescent="0.25">
      <c r="A248" s="240" t="s">
        <v>503</v>
      </c>
      <c r="B248" s="239">
        <v>23657502</v>
      </c>
      <c r="C248" s="240" t="s">
        <v>404</v>
      </c>
      <c r="E248" s="243">
        <v>45645</v>
      </c>
      <c r="G248" s="240">
        <v>-499</v>
      </c>
      <c r="H248" s="240">
        <v>0</v>
      </c>
      <c r="I248" s="242">
        <v>5.4999999999999997E-3</v>
      </c>
      <c r="J248" s="240">
        <v>-90744</v>
      </c>
      <c r="L248" s="247"/>
      <c r="M248" s="248"/>
      <c r="N248" s="240"/>
      <c r="O248" s="250"/>
    </row>
    <row r="249" spans="1:15" x14ac:dyDescent="0.25">
      <c r="A249" s="240" t="s">
        <v>503</v>
      </c>
      <c r="B249" s="239">
        <v>23657502</v>
      </c>
      <c r="C249" s="240" t="s">
        <v>404</v>
      </c>
      <c r="E249" s="243">
        <v>45645</v>
      </c>
      <c r="G249" s="240">
        <v>-166</v>
      </c>
      <c r="H249" s="240">
        <v>0</v>
      </c>
      <c r="I249" s="242">
        <v>5.4999999999999997E-3</v>
      </c>
      <c r="J249" s="240">
        <v>-30248</v>
      </c>
      <c r="L249" s="247"/>
      <c r="M249" s="248"/>
      <c r="N249" s="240"/>
      <c r="O249" s="250"/>
    </row>
    <row r="250" spans="1:15" x14ac:dyDescent="0.25">
      <c r="A250" s="240" t="s">
        <v>503</v>
      </c>
      <c r="B250" s="239">
        <v>23657502</v>
      </c>
      <c r="C250" s="240" t="s">
        <v>404</v>
      </c>
      <c r="E250" s="243">
        <v>45645</v>
      </c>
      <c r="G250" s="240">
        <v>-126</v>
      </c>
      <c r="H250" s="240">
        <v>0</v>
      </c>
      <c r="I250" s="242">
        <v>5.4999999999999997E-3</v>
      </c>
      <c r="J250" s="240">
        <v>-22854</v>
      </c>
      <c r="L250" s="247"/>
      <c r="M250" s="248"/>
      <c r="N250" s="240"/>
      <c r="O250" s="250"/>
    </row>
    <row r="251" spans="1:15" x14ac:dyDescent="0.25">
      <c r="A251" s="240" t="s">
        <v>503</v>
      </c>
      <c r="B251" s="239">
        <v>23657502</v>
      </c>
      <c r="C251" s="240" t="s">
        <v>404</v>
      </c>
      <c r="E251" s="243">
        <v>45645</v>
      </c>
      <c r="G251" s="240">
        <v>-250</v>
      </c>
      <c r="H251" s="240">
        <v>0</v>
      </c>
      <c r="I251" s="242">
        <v>5.4999999999999997E-3</v>
      </c>
      <c r="J251" s="240">
        <v>-45372</v>
      </c>
      <c r="L251" s="247"/>
      <c r="M251" s="248"/>
      <c r="N251" s="240"/>
      <c r="O251" s="250"/>
    </row>
    <row r="252" spans="1:15" x14ac:dyDescent="0.25">
      <c r="A252" s="240" t="s">
        <v>503</v>
      </c>
      <c r="B252" s="239">
        <v>23657502</v>
      </c>
      <c r="C252" s="240" t="s">
        <v>404</v>
      </c>
      <c r="E252" s="243">
        <v>45645</v>
      </c>
      <c r="G252" s="240">
        <v>-320</v>
      </c>
      <c r="H252" s="240">
        <v>0</v>
      </c>
      <c r="I252" s="242">
        <v>5.4999999999999997E-3</v>
      </c>
      <c r="J252" s="240">
        <v>-58188</v>
      </c>
      <c r="L252" s="247"/>
      <c r="M252" s="248"/>
      <c r="N252" s="240"/>
      <c r="O252" s="250"/>
    </row>
    <row r="253" spans="1:15" x14ac:dyDescent="0.25">
      <c r="A253" s="240" t="s">
        <v>503</v>
      </c>
      <c r="B253" s="239">
        <v>23657502</v>
      </c>
      <c r="C253" s="240" t="s">
        <v>404</v>
      </c>
      <c r="E253" s="243">
        <v>45645</v>
      </c>
      <c r="G253" s="240">
        <v>-83</v>
      </c>
      <c r="H253" s="240">
        <v>0</v>
      </c>
      <c r="I253" s="242">
        <v>5.4999999999999997E-3</v>
      </c>
      <c r="J253" s="240">
        <v>-15124</v>
      </c>
      <c r="L253" s="247"/>
      <c r="M253" s="248"/>
      <c r="N253" s="240"/>
      <c r="O253" s="250"/>
    </row>
    <row r="254" spans="1:15" x14ac:dyDescent="0.25">
      <c r="A254" s="240" t="s">
        <v>503</v>
      </c>
      <c r="B254" s="239">
        <v>23657502</v>
      </c>
      <c r="C254" s="240" t="s">
        <v>404</v>
      </c>
      <c r="E254" s="243">
        <v>45645</v>
      </c>
      <c r="G254" s="240">
        <v>-499</v>
      </c>
      <c r="H254" s="240">
        <v>0</v>
      </c>
      <c r="I254" s="242">
        <v>5.4999999999999997E-3</v>
      </c>
      <c r="J254" s="240">
        <v>-90744</v>
      </c>
      <c r="L254" s="247"/>
      <c r="M254" s="248"/>
      <c r="N254" s="240"/>
      <c r="O254" s="250"/>
    </row>
    <row r="255" spans="1:15" x14ac:dyDescent="0.25">
      <c r="A255" s="240" t="s">
        <v>503</v>
      </c>
      <c r="B255" s="239">
        <v>23657502</v>
      </c>
      <c r="C255" s="240" t="s">
        <v>404</v>
      </c>
      <c r="E255" s="243">
        <v>45645</v>
      </c>
      <c r="G255" s="240">
        <v>-499</v>
      </c>
      <c r="H255" s="240">
        <v>0</v>
      </c>
      <c r="I255" s="242">
        <v>5.4999999999999997E-3</v>
      </c>
      <c r="J255" s="240">
        <v>-90744</v>
      </c>
      <c r="L255" s="247"/>
      <c r="M255" s="248"/>
      <c r="N255" s="240"/>
      <c r="O255" s="250"/>
    </row>
    <row r="256" spans="1:15" x14ac:dyDescent="0.25">
      <c r="A256" s="240" t="s">
        <v>503</v>
      </c>
      <c r="B256" s="239">
        <v>23657502</v>
      </c>
      <c r="C256" s="240" t="s">
        <v>404</v>
      </c>
      <c r="E256" s="243">
        <v>45645</v>
      </c>
      <c r="G256" s="240">
        <v>-83</v>
      </c>
      <c r="H256" s="240">
        <v>0</v>
      </c>
      <c r="I256" s="242">
        <v>5.4999999999999997E-3</v>
      </c>
      <c r="J256" s="240">
        <v>-15124</v>
      </c>
      <c r="L256" s="247"/>
      <c r="M256" s="248"/>
      <c r="N256" s="240"/>
      <c r="O256" s="250"/>
    </row>
    <row r="257" spans="1:15" x14ac:dyDescent="0.25">
      <c r="A257" s="240" t="s">
        <v>503</v>
      </c>
      <c r="B257" s="239">
        <v>23657502</v>
      </c>
      <c r="C257" s="240" t="s">
        <v>404</v>
      </c>
      <c r="E257" s="243">
        <v>45645</v>
      </c>
      <c r="G257" s="240">
        <v>-582</v>
      </c>
      <c r="H257" s="240">
        <v>0</v>
      </c>
      <c r="I257" s="242">
        <v>5.4999999999999997E-3</v>
      </c>
      <c r="J257" s="240">
        <v>-105868</v>
      </c>
      <c r="L257" s="247"/>
      <c r="M257" s="248"/>
      <c r="N257" s="240"/>
      <c r="O257" s="250"/>
    </row>
    <row r="258" spans="1:15" x14ac:dyDescent="0.25">
      <c r="A258" s="240" t="s">
        <v>503</v>
      </c>
      <c r="B258" s="239">
        <v>23657502</v>
      </c>
      <c r="C258" s="240" t="s">
        <v>404</v>
      </c>
      <c r="E258" s="243">
        <v>45645</v>
      </c>
      <c r="G258" s="240">
        <v>-416</v>
      </c>
      <c r="H258" s="240">
        <v>0</v>
      </c>
      <c r="I258" s="242">
        <v>5.4999999999999997E-3</v>
      </c>
      <c r="J258" s="240">
        <v>-75620</v>
      </c>
      <c r="L258" s="247"/>
      <c r="M258" s="248"/>
      <c r="N258" s="240"/>
      <c r="O258" s="250"/>
    </row>
    <row r="259" spans="1:15" x14ac:dyDescent="0.25">
      <c r="A259" s="240" t="s">
        <v>503</v>
      </c>
      <c r="B259" s="239">
        <v>23657502</v>
      </c>
      <c r="C259" s="240" t="s">
        <v>404</v>
      </c>
      <c r="E259" s="243">
        <v>45645</v>
      </c>
      <c r="G259" s="240">
        <v>-45</v>
      </c>
      <c r="H259" s="240">
        <v>0</v>
      </c>
      <c r="I259" s="242">
        <v>5.4999999999999997E-3</v>
      </c>
      <c r="J259" s="240">
        <v>-8269</v>
      </c>
      <c r="L259" s="247"/>
      <c r="M259" s="248"/>
      <c r="N259" s="240"/>
      <c r="O259" s="250"/>
    </row>
    <row r="260" spans="1:15" x14ac:dyDescent="0.25">
      <c r="A260" s="240" t="s">
        <v>503</v>
      </c>
      <c r="B260" s="239">
        <v>23657502</v>
      </c>
      <c r="C260" s="240" t="s">
        <v>404</v>
      </c>
      <c r="E260" s="243">
        <v>45645</v>
      </c>
      <c r="G260" s="240">
        <v>-169</v>
      </c>
      <c r="H260" s="240">
        <v>0</v>
      </c>
      <c r="I260" s="242">
        <v>5.4999999999999997E-3</v>
      </c>
      <c r="J260" s="240">
        <v>-30750</v>
      </c>
      <c r="L260" s="247"/>
      <c r="M260" s="248"/>
      <c r="N260" s="240"/>
      <c r="O260" s="250"/>
    </row>
    <row r="261" spans="1:15" x14ac:dyDescent="0.25">
      <c r="A261" s="240" t="s">
        <v>503</v>
      </c>
      <c r="B261" s="239">
        <v>23657502</v>
      </c>
      <c r="C261" s="240" t="s">
        <v>404</v>
      </c>
      <c r="E261" s="243">
        <v>45646</v>
      </c>
      <c r="G261" s="240">
        <v>-98</v>
      </c>
      <c r="H261" s="240">
        <v>0</v>
      </c>
      <c r="I261" s="242">
        <v>5.4999999999999997E-3</v>
      </c>
      <c r="J261" s="240">
        <v>-17855</v>
      </c>
      <c r="L261" s="247"/>
      <c r="M261" s="248"/>
      <c r="N261" s="240"/>
      <c r="O261" s="250"/>
    </row>
    <row r="262" spans="1:15" x14ac:dyDescent="0.25">
      <c r="A262" s="240" t="s">
        <v>503</v>
      </c>
      <c r="B262" s="239">
        <v>23657502</v>
      </c>
      <c r="C262" s="240" t="s">
        <v>404</v>
      </c>
      <c r="E262" s="243">
        <v>45646</v>
      </c>
      <c r="G262" s="240">
        <v>-28</v>
      </c>
      <c r="H262" s="240">
        <v>0</v>
      </c>
      <c r="I262" s="242">
        <v>5.4999999999999997E-3</v>
      </c>
      <c r="J262" s="240">
        <v>-5095</v>
      </c>
      <c r="L262" s="247"/>
      <c r="M262" s="248"/>
      <c r="N262" s="240"/>
      <c r="O262" s="250"/>
    </row>
    <row r="263" spans="1:15" x14ac:dyDescent="0.25">
      <c r="A263" s="240" t="s">
        <v>503</v>
      </c>
      <c r="B263" s="239">
        <v>23657502</v>
      </c>
      <c r="C263" s="240" t="s">
        <v>404</v>
      </c>
      <c r="E263" s="243">
        <v>45646</v>
      </c>
      <c r="G263" s="240">
        <v>-86</v>
      </c>
      <c r="H263" s="240">
        <v>0</v>
      </c>
      <c r="I263" s="242">
        <v>5.4999999999999997E-3</v>
      </c>
      <c r="J263" s="240">
        <v>-15635</v>
      </c>
      <c r="L263" s="247"/>
      <c r="M263" s="248"/>
      <c r="N263" s="240"/>
      <c r="O263" s="250"/>
    </row>
    <row r="264" spans="1:15" x14ac:dyDescent="0.25">
      <c r="A264" s="240" t="s">
        <v>503</v>
      </c>
      <c r="B264" s="239">
        <v>23657502</v>
      </c>
      <c r="C264" s="240" t="s">
        <v>404</v>
      </c>
      <c r="E264" s="243">
        <v>45646</v>
      </c>
      <c r="G264" s="240">
        <v>-135</v>
      </c>
      <c r="H264" s="240">
        <v>0</v>
      </c>
      <c r="I264" s="242">
        <v>5.4999999999999997E-3</v>
      </c>
      <c r="J264" s="240">
        <v>-24506</v>
      </c>
      <c r="L264" s="247"/>
      <c r="M264" s="248"/>
      <c r="N264" s="240"/>
      <c r="O264" s="250"/>
    </row>
    <row r="265" spans="1:15" x14ac:dyDescent="0.25">
      <c r="A265" s="240" t="s">
        <v>503</v>
      </c>
      <c r="B265" s="239">
        <v>23657502</v>
      </c>
      <c r="C265" s="240" t="s">
        <v>404</v>
      </c>
      <c r="E265" s="243">
        <v>45646</v>
      </c>
      <c r="G265" s="240">
        <v>-237</v>
      </c>
      <c r="H265" s="240">
        <v>0</v>
      </c>
      <c r="I265" s="242">
        <v>5.4999999999999997E-3</v>
      </c>
      <c r="J265" s="240">
        <v>-43110</v>
      </c>
      <c r="L265" s="247"/>
      <c r="M265" s="248"/>
      <c r="N265" s="240"/>
      <c r="O265" s="250"/>
    </row>
    <row r="266" spans="1:15" x14ac:dyDescent="0.25">
      <c r="A266" s="240" t="s">
        <v>503</v>
      </c>
      <c r="B266" s="239">
        <v>23657502</v>
      </c>
      <c r="C266" s="240" t="s">
        <v>404</v>
      </c>
      <c r="E266" s="243">
        <v>45657</v>
      </c>
      <c r="G266" s="240">
        <v>-98</v>
      </c>
      <c r="H266" s="240">
        <v>0</v>
      </c>
      <c r="I266" s="242">
        <v>5.4999999999999997E-3</v>
      </c>
      <c r="J266" s="240">
        <v>-17855</v>
      </c>
      <c r="L266" s="247"/>
      <c r="M266" s="248"/>
      <c r="N266" s="240"/>
      <c r="O266" s="250"/>
    </row>
    <row r="267" spans="1:15" x14ac:dyDescent="0.25">
      <c r="A267" s="240" t="s">
        <v>503</v>
      </c>
      <c r="B267" s="239">
        <v>23657502</v>
      </c>
      <c r="C267" s="240" t="s">
        <v>404</v>
      </c>
      <c r="E267" s="243">
        <v>45657</v>
      </c>
      <c r="G267" s="240">
        <v>-125</v>
      </c>
      <c r="H267" s="240">
        <v>0</v>
      </c>
      <c r="I267" s="242">
        <v>5.4999999999999997E-3</v>
      </c>
      <c r="J267" s="240">
        <v>-22700</v>
      </c>
      <c r="L267" s="247"/>
      <c r="M267" s="248"/>
      <c r="N267" s="240"/>
      <c r="O267" s="250"/>
    </row>
    <row r="268" spans="1:15" x14ac:dyDescent="0.25">
      <c r="A268" s="240" t="s">
        <v>503</v>
      </c>
      <c r="B268" s="239">
        <v>23657502</v>
      </c>
      <c r="C268" s="240" t="s">
        <v>404</v>
      </c>
      <c r="E268" s="243">
        <v>45657</v>
      </c>
      <c r="G268" s="240">
        <v>-372</v>
      </c>
      <c r="H268" s="240">
        <v>0</v>
      </c>
      <c r="I268" s="242">
        <v>5.4999999999999997E-3</v>
      </c>
      <c r="J268" s="240">
        <v>-67657</v>
      </c>
      <c r="L268" s="247"/>
      <c r="M268" s="248"/>
      <c r="N268" s="240"/>
      <c r="O268" s="250"/>
    </row>
    <row r="269" spans="1:15" x14ac:dyDescent="0.25">
      <c r="A269" s="240" t="s">
        <v>503</v>
      </c>
      <c r="B269" s="239">
        <v>23657502</v>
      </c>
      <c r="C269" s="240" t="s">
        <v>404</v>
      </c>
      <c r="E269" s="243">
        <v>45657</v>
      </c>
      <c r="G269" s="240">
        <v>-5160</v>
      </c>
      <c r="H269" s="240">
        <v>0</v>
      </c>
      <c r="I269" s="242">
        <v>5.4999999999999997E-3</v>
      </c>
      <c r="J269" s="240">
        <v>-938100</v>
      </c>
      <c r="L269" s="247"/>
      <c r="M269" s="248"/>
      <c r="N269" s="240"/>
      <c r="O269" s="250"/>
    </row>
    <row r="270" spans="1:15" x14ac:dyDescent="0.25">
      <c r="A270" s="240" t="s">
        <v>503</v>
      </c>
      <c r="B270" s="239">
        <v>23657502</v>
      </c>
      <c r="C270" s="240" t="s">
        <v>404</v>
      </c>
      <c r="E270" s="243">
        <v>45657</v>
      </c>
      <c r="G270" s="240">
        <v>-196</v>
      </c>
      <c r="H270" s="240">
        <v>0</v>
      </c>
      <c r="I270" s="242">
        <v>5.4999999999999997E-3</v>
      </c>
      <c r="J270" s="240">
        <v>-35710</v>
      </c>
      <c r="L270" s="247"/>
      <c r="M270" s="248"/>
      <c r="N270" s="240"/>
      <c r="O270" s="250"/>
    </row>
    <row r="271" spans="1:15" x14ac:dyDescent="0.25">
      <c r="A271" s="240" t="s">
        <v>503</v>
      </c>
      <c r="B271" s="239">
        <v>23657502</v>
      </c>
      <c r="C271" s="240" t="s">
        <v>404</v>
      </c>
      <c r="E271" s="243">
        <v>45657</v>
      </c>
      <c r="G271" s="240">
        <v>-1290</v>
      </c>
      <c r="H271" s="240">
        <v>0</v>
      </c>
      <c r="I271" s="242">
        <v>5.4999999999999997E-3</v>
      </c>
      <c r="J271" s="240">
        <v>-234525</v>
      </c>
      <c r="L271" s="247"/>
      <c r="M271" s="248"/>
      <c r="N271" s="240"/>
      <c r="O271" s="250"/>
    </row>
    <row r="272" spans="1:15" x14ac:dyDescent="0.25">
      <c r="A272" s="240" t="s">
        <v>503</v>
      </c>
      <c r="B272" s="239">
        <v>23657502</v>
      </c>
      <c r="C272" s="240" t="s">
        <v>404</v>
      </c>
      <c r="E272" s="243">
        <v>45657</v>
      </c>
      <c r="G272" s="240">
        <v>-179</v>
      </c>
      <c r="H272" s="240">
        <v>0</v>
      </c>
      <c r="I272" s="242">
        <v>5.4999999999999997E-3</v>
      </c>
      <c r="J272" s="240">
        <v>-32607</v>
      </c>
      <c r="L272" s="247"/>
      <c r="M272" s="248"/>
      <c r="N272" s="240"/>
      <c r="O272" s="250"/>
    </row>
    <row r="273" spans="1:15" x14ac:dyDescent="0.25">
      <c r="A273" s="240" t="s">
        <v>503</v>
      </c>
      <c r="B273" s="239">
        <v>23657502</v>
      </c>
      <c r="C273" s="240" t="s">
        <v>404</v>
      </c>
      <c r="E273" s="243">
        <v>45645</v>
      </c>
      <c r="G273" s="240">
        <v>-23455</v>
      </c>
      <c r="H273" s="240">
        <v>0</v>
      </c>
      <c r="I273" s="242">
        <v>5.4999999999999997E-3</v>
      </c>
      <c r="J273" s="240">
        <v>-4264500</v>
      </c>
      <c r="L273" s="247"/>
      <c r="M273" s="248"/>
      <c r="N273" s="240"/>
      <c r="O273" s="250"/>
    </row>
    <row r="274" spans="1:15" x14ac:dyDescent="0.25">
      <c r="A274" s="240" t="s">
        <v>503</v>
      </c>
      <c r="B274" s="239">
        <v>23657502</v>
      </c>
      <c r="C274" s="240" t="s">
        <v>404</v>
      </c>
      <c r="E274" s="243">
        <v>45652</v>
      </c>
      <c r="G274" s="240">
        <v>-143151</v>
      </c>
      <c r="H274" s="240">
        <v>0</v>
      </c>
      <c r="I274" s="242">
        <v>5.4999999999999997E-3</v>
      </c>
      <c r="J274" s="240">
        <v>-26027456</v>
      </c>
      <c r="L274" s="247"/>
      <c r="M274" s="248"/>
      <c r="N274" s="240"/>
      <c r="O274" s="250"/>
    </row>
    <row r="275" spans="1:15" x14ac:dyDescent="0.25">
      <c r="A275" s="240" t="s">
        <v>503</v>
      </c>
      <c r="B275" s="239">
        <v>23657502</v>
      </c>
      <c r="C275" s="240" t="s">
        <v>404</v>
      </c>
      <c r="E275" s="243">
        <v>45637</v>
      </c>
      <c r="G275" s="240">
        <v>-128</v>
      </c>
      <c r="H275" s="240">
        <v>0</v>
      </c>
      <c r="I275" s="242">
        <v>5.4999999999999997E-3</v>
      </c>
      <c r="J275" s="240">
        <v>-23250.007750000001</v>
      </c>
      <c r="L275" s="247"/>
      <c r="M275" s="248"/>
      <c r="N275" s="240"/>
      <c r="O275" s="250"/>
    </row>
    <row r="276" spans="1:15" x14ac:dyDescent="0.25">
      <c r="A276" s="240" t="s">
        <v>503</v>
      </c>
      <c r="B276" s="239">
        <v>23657502</v>
      </c>
      <c r="C276" s="240" t="s">
        <v>404</v>
      </c>
      <c r="E276" s="243">
        <v>45639</v>
      </c>
      <c r="G276" s="240">
        <v>-215</v>
      </c>
      <c r="H276" s="240">
        <v>0</v>
      </c>
      <c r="I276" s="242">
        <v>5.4999999999999997E-3</v>
      </c>
      <c r="J276" s="240">
        <v>-39023.999999</v>
      </c>
      <c r="L276" s="247"/>
      <c r="M276" s="248"/>
      <c r="N276" s="240"/>
      <c r="O276" s="250"/>
    </row>
    <row r="277" spans="1:15" x14ac:dyDescent="0.25">
      <c r="A277" s="240" t="s">
        <v>503</v>
      </c>
      <c r="B277" s="239">
        <v>23657502</v>
      </c>
      <c r="C277" s="240" t="s">
        <v>404</v>
      </c>
      <c r="E277" s="243">
        <v>45645</v>
      </c>
      <c r="G277" s="240">
        <v>-4190</v>
      </c>
      <c r="H277" s="240">
        <v>0</v>
      </c>
      <c r="I277" s="242">
        <v>5.4999999999999997E-3</v>
      </c>
      <c r="J277" s="240">
        <v>-761800</v>
      </c>
      <c r="L277" s="247"/>
      <c r="M277" s="248"/>
      <c r="N277" s="240"/>
      <c r="O277" s="250"/>
    </row>
    <row r="278" spans="1:15" x14ac:dyDescent="0.25">
      <c r="A278" s="240" t="s">
        <v>503</v>
      </c>
      <c r="B278" s="239">
        <v>23657502</v>
      </c>
      <c r="C278" s="240" t="s">
        <v>404</v>
      </c>
      <c r="E278" s="243">
        <v>45645</v>
      </c>
      <c r="G278" s="240">
        <v>-135</v>
      </c>
      <c r="H278" s="240">
        <v>0</v>
      </c>
      <c r="I278" s="242">
        <v>5.4999999999999997E-3</v>
      </c>
      <c r="J278" s="240">
        <v>-24506</v>
      </c>
      <c r="L278" s="247"/>
      <c r="M278" s="248"/>
      <c r="N278" s="240"/>
      <c r="O278" s="250"/>
    </row>
    <row r="279" spans="1:15" x14ac:dyDescent="0.25">
      <c r="A279" s="240" t="s">
        <v>503</v>
      </c>
      <c r="B279" s="239">
        <v>23657502</v>
      </c>
      <c r="C279" s="240" t="s">
        <v>404</v>
      </c>
      <c r="E279" s="243">
        <v>45645</v>
      </c>
      <c r="G279" s="240">
        <v>-256</v>
      </c>
      <c r="H279" s="240">
        <v>0</v>
      </c>
      <c r="I279" s="242">
        <v>5.4999999999999997E-3</v>
      </c>
      <c r="J279" s="240">
        <v>-46500</v>
      </c>
      <c r="L279" s="247"/>
      <c r="M279" s="248"/>
      <c r="N279" s="240"/>
      <c r="O279" s="250"/>
    </row>
    <row r="280" spans="1:15" x14ac:dyDescent="0.25">
      <c r="A280" s="240" t="s">
        <v>503</v>
      </c>
      <c r="B280" s="239">
        <v>23657502</v>
      </c>
      <c r="C280" s="240" t="s">
        <v>404</v>
      </c>
      <c r="E280" s="243">
        <v>45645</v>
      </c>
      <c r="G280" s="240">
        <v>-177</v>
      </c>
      <c r="H280" s="240">
        <v>0</v>
      </c>
      <c r="I280" s="242">
        <v>5.4999999999999997E-3</v>
      </c>
      <c r="J280" s="240">
        <v>-32116</v>
      </c>
      <c r="L280" s="247"/>
      <c r="M280" s="248"/>
      <c r="N280" s="240"/>
      <c r="O280" s="250"/>
    </row>
    <row r="281" spans="1:15" x14ac:dyDescent="0.25">
      <c r="A281" s="240" t="s">
        <v>503</v>
      </c>
      <c r="B281" s="239">
        <v>23657502</v>
      </c>
      <c r="C281" s="240" t="s">
        <v>404</v>
      </c>
      <c r="E281" s="243">
        <v>45657</v>
      </c>
      <c r="G281" s="240">
        <v>-256</v>
      </c>
      <c r="H281" s="240">
        <v>0</v>
      </c>
      <c r="I281" s="242">
        <v>5.4999999999999997E-3</v>
      </c>
      <c r="J281" s="240">
        <v>-46500</v>
      </c>
      <c r="L281" s="247"/>
      <c r="M281" s="248"/>
      <c r="N281" s="240"/>
      <c r="O281" s="250"/>
    </row>
    <row r="282" spans="1:15" x14ac:dyDescent="0.25">
      <c r="A282" s="240" t="s">
        <v>503</v>
      </c>
      <c r="B282" s="239">
        <v>23657502</v>
      </c>
      <c r="C282" s="240" t="s">
        <v>404</v>
      </c>
      <c r="E282" s="243">
        <v>45628</v>
      </c>
      <c r="G282" s="240">
        <v>-589</v>
      </c>
      <c r="H282" s="240">
        <v>0</v>
      </c>
      <c r="I282" s="242">
        <v>5.4999999999999997E-3</v>
      </c>
      <c r="J282" s="240">
        <v>-107130</v>
      </c>
      <c r="L282" s="247"/>
      <c r="M282" s="248"/>
      <c r="N282" s="240"/>
      <c r="O282" s="250"/>
    </row>
    <row r="283" spans="1:15" x14ac:dyDescent="0.25">
      <c r="A283" s="240" t="s">
        <v>503</v>
      </c>
      <c r="B283" s="239">
        <v>23657502</v>
      </c>
      <c r="C283" s="240" t="s">
        <v>404</v>
      </c>
      <c r="E283" s="243">
        <v>45642</v>
      </c>
      <c r="G283" s="240">
        <v>-990</v>
      </c>
      <c r="H283" s="240">
        <v>0</v>
      </c>
      <c r="I283" s="242">
        <v>5.4999999999999997E-3</v>
      </c>
      <c r="J283" s="240">
        <v>-180068</v>
      </c>
      <c r="L283" s="247"/>
      <c r="M283" s="248"/>
      <c r="N283" s="240"/>
      <c r="O283" s="250"/>
    </row>
    <row r="284" spans="1:15" x14ac:dyDescent="0.25">
      <c r="A284" s="240" t="s">
        <v>503</v>
      </c>
      <c r="B284" s="239">
        <v>23657502</v>
      </c>
      <c r="C284" s="240" t="s">
        <v>404</v>
      </c>
      <c r="E284" s="243">
        <v>45639</v>
      </c>
      <c r="G284" s="240">
        <v>-104</v>
      </c>
      <c r="H284" s="240">
        <v>0</v>
      </c>
      <c r="I284" s="242">
        <v>5.4999999999999997E-3</v>
      </c>
      <c r="J284" s="240">
        <v>-18828</v>
      </c>
      <c r="L284" s="247"/>
      <c r="M284" s="248"/>
      <c r="N284" s="240"/>
      <c r="O284" s="250"/>
    </row>
    <row r="285" spans="1:15" x14ac:dyDescent="0.25">
      <c r="A285" s="240" t="s">
        <v>503</v>
      </c>
      <c r="B285" s="239">
        <v>23657502</v>
      </c>
      <c r="C285" s="240" t="s">
        <v>404</v>
      </c>
      <c r="E285" s="243">
        <v>45645</v>
      </c>
      <c r="G285" s="240">
        <v>-2363</v>
      </c>
      <c r="H285" s="240">
        <v>0</v>
      </c>
      <c r="I285" s="242">
        <v>5.4999999999999997E-3</v>
      </c>
      <c r="J285" s="240">
        <v>-429708</v>
      </c>
      <c r="L285" s="247"/>
      <c r="M285" s="248"/>
      <c r="N285" s="240"/>
      <c r="O285" s="250"/>
    </row>
    <row r="286" spans="1:15" x14ac:dyDescent="0.25">
      <c r="A286" s="240" t="s">
        <v>503</v>
      </c>
      <c r="B286" s="239">
        <v>23657502</v>
      </c>
      <c r="C286" s="240" t="s">
        <v>404</v>
      </c>
      <c r="E286" s="243">
        <v>45645</v>
      </c>
      <c r="G286" s="240">
        <v>-182</v>
      </c>
      <c r="H286" s="240">
        <v>0</v>
      </c>
      <c r="I286" s="242">
        <v>5.4999999999999997E-3</v>
      </c>
      <c r="J286" s="240">
        <v>-33076</v>
      </c>
      <c r="L286" s="247"/>
      <c r="M286" s="248"/>
      <c r="N286" s="240"/>
      <c r="O286" s="250"/>
    </row>
    <row r="287" spans="1:15" x14ac:dyDescent="0.25">
      <c r="A287" s="240" t="s">
        <v>503</v>
      </c>
      <c r="B287" s="239">
        <v>23657502</v>
      </c>
      <c r="C287" s="240" t="s">
        <v>404</v>
      </c>
      <c r="E287" s="243">
        <v>45645</v>
      </c>
      <c r="G287" s="240">
        <v>-543</v>
      </c>
      <c r="H287" s="240">
        <v>0</v>
      </c>
      <c r="I287" s="242">
        <v>5.4999999999999997E-3</v>
      </c>
      <c r="J287" s="240">
        <v>-98732</v>
      </c>
      <c r="L287" s="247"/>
      <c r="M287" s="248"/>
      <c r="N287" s="240"/>
      <c r="O287" s="250"/>
    </row>
    <row r="288" spans="1:15" x14ac:dyDescent="0.25">
      <c r="A288" s="240" t="s">
        <v>503</v>
      </c>
      <c r="B288" s="239">
        <v>23657502</v>
      </c>
      <c r="C288" s="240" t="s">
        <v>404</v>
      </c>
      <c r="E288" s="243">
        <v>45645</v>
      </c>
      <c r="G288" s="240">
        <v>-364</v>
      </c>
      <c r="H288" s="240">
        <v>0</v>
      </c>
      <c r="I288" s="242">
        <v>5.4999999999999997E-3</v>
      </c>
      <c r="J288" s="240">
        <v>-66152</v>
      </c>
      <c r="L288" s="247"/>
      <c r="M288" s="248"/>
      <c r="N288" s="240"/>
      <c r="O288" s="250"/>
    </row>
    <row r="289" spans="1:15" x14ac:dyDescent="0.25">
      <c r="A289" s="240" t="s">
        <v>503</v>
      </c>
      <c r="B289" s="239">
        <v>23657502</v>
      </c>
      <c r="C289" s="240" t="s">
        <v>404</v>
      </c>
      <c r="E289" s="243">
        <v>45645</v>
      </c>
      <c r="G289" s="240">
        <v>-863</v>
      </c>
      <c r="H289" s="240">
        <v>0</v>
      </c>
      <c r="I289" s="242">
        <v>5.4999999999999997E-3</v>
      </c>
      <c r="J289" s="240">
        <v>-156896</v>
      </c>
      <c r="L289" s="247"/>
      <c r="M289" s="248"/>
      <c r="N289" s="240"/>
      <c r="O289" s="250"/>
    </row>
    <row r="290" spans="1:15" x14ac:dyDescent="0.25">
      <c r="A290" s="240" t="s">
        <v>503</v>
      </c>
      <c r="B290" s="239">
        <v>23657502</v>
      </c>
      <c r="C290" s="240" t="s">
        <v>404</v>
      </c>
      <c r="E290" s="243">
        <v>45645</v>
      </c>
      <c r="G290" s="240">
        <v>-540</v>
      </c>
      <c r="H290" s="240">
        <v>0</v>
      </c>
      <c r="I290" s="242">
        <v>5.4999999999999997E-3</v>
      </c>
      <c r="J290" s="240">
        <v>-98226</v>
      </c>
      <c r="L290" s="247"/>
      <c r="M290" s="248"/>
      <c r="N290" s="240"/>
      <c r="O290" s="250"/>
    </row>
    <row r="291" spans="1:15" x14ac:dyDescent="0.25">
      <c r="A291" s="240" t="s">
        <v>503</v>
      </c>
      <c r="B291" s="239">
        <v>23657502</v>
      </c>
      <c r="C291" s="240" t="s">
        <v>404</v>
      </c>
      <c r="E291" s="243">
        <v>45645</v>
      </c>
      <c r="G291" s="240">
        <v>-1768</v>
      </c>
      <c r="H291" s="240">
        <v>0</v>
      </c>
      <c r="I291" s="242">
        <v>5.4999999999999997E-3</v>
      </c>
      <c r="J291" s="240">
        <v>-321390</v>
      </c>
      <c r="L291" s="247"/>
      <c r="M291" s="248"/>
      <c r="N291" s="240"/>
      <c r="O291" s="250"/>
    </row>
    <row r="292" spans="1:15" x14ac:dyDescent="0.25">
      <c r="A292" s="240" t="s">
        <v>503</v>
      </c>
      <c r="B292" s="239">
        <v>23657502</v>
      </c>
      <c r="C292" s="240" t="s">
        <v>404</v>
      </c>
      <c r="E292" s="243">
        <v>45657</v>
      </c>
      <c r="G292" s="240">
        <v>-540</v>
      </c>
      <c r="H292" s="240">
        <v>0</v>
      </c>
      <c r="I292" s="242">
        <v>5.4999999999999997E-3</v>
      </c>
      <c r="J292" s="240">
        <v>-98264</v>
      </c>
      <c r="L292" s="247"/>
      <c r="M292" s="248"/>
      <c r="N292" s="240"/>
      <c r="O292" s="250"/>
    </row>
    <row r="293" spans="1:15" x14ac:dyDescent="0.25">
      <c r="A293" s="240" t="s">
        <v>503</v>
      </c>
      <c r="B293" s="239">
        <v>23657502</v>
      </c>
      <c r="C293" s="240" t="s">
        <v>404</v>
      </c>
      <c r="E293" s="243">
        <v>45628</v>
      </c>
      <c r="G293" s="240">
        <v>-540</v>
      </c>
      <c r="H293" s="240">
        <v>0</v>
      </c>
      <c r="I293" s="242">
        <v>5.4999999999999997E-3</v>
      </c>
      <c r="J293" s="240">
        <v>-98226</v>
      </c>
      <c r="L293" s="247"/>
      <c r="M293" s="248"/>
      <c r="N293" s="240"/>
      <c r="O293" s="250"/>
    </row>
    <row r="294" spans="1:15" x14ac:dyDescent="0.25">
      <c r="A294" s="240" t="s">
        <v>503</v>
      </c>
      <c r="B294" s="239">
        <v>23657502</v>
      </c>
      <c r="C294" s="240" t="s">
        <v>404</v>
      </c>
      <c r="E294" s="243">
        <v>45628</v>
      </c>
      <c r="G294" s="240">
        <v>-508</v>
      </c>
      <c r="H294" s="240">
        <v>0</v>
      </c>
      <c r="I294" s="242">
        <v>5.4999999999999997E-3</v>
      </c>
      <c r="J294" s="240">
        <v>-92400</v>
      </c>
      <c r="L294" s="247"/>
      <c r="M294" s="248"/>
      <c r="N294" s="240"/>
      <c r="O294" s="250"/>
    </row>
    <row r="295" spans="1:15" x14ac:dyDescent="0.25">
      <c r="A295" s="240" t="s">
        <v>503</v>
      </c>
      <c r="B295" s="239">
        <v>23657502</v>
      </c>
      <c r="C295" s="240" t="s">
        <v>404</v>
      </c>
      <c r="E295" s="243">
        <v>45628</v>
      </c>
      <c r="G295" s="240">
        <v>-3621</v>
      </c>
      <c r="H295" s="240">
        <v>0</v>
      </c>
      <c r="I295" s="242">
        <v>5.4999999999999997E-3</v>
      </c>
      <c r="J295" s="240">
        <v>-658452</v>
      </c>
      <c r="L295" s="247"/>
      <c r="M295" s="248"/>
      <c r="N295" s="240"/>
      <c r="O295" s="250"/>
    </row>
    <row r="296" spans="1:15" x14ac:dyDescent="0.25">
      <c r="A296" s="240" t="s">
        <v>503</v>
      </c>
      <c r="B296" s="239">
        <v>23657502</v>
      </c>
      <c r="C296" s="240" t="s">
        <v>404</v>
      </c>
      <c r="E296" s="243">
        <v>45628</v>
      </c>
      <c r="G296" s="240">
        <v>-3521</v>
      </c>
      <c r="H296" s="240">
        <v>0</v>
      </c>
      <c r="I296" s="242">
        <v>5.4999999999999997E-3</v>
      </c>
      <c r="J296" s="240">
        <v>-640092</v>
      </c>
      <c r="L296" s="247"/>
      <c r="M296" s="248"/>
      <c r="N296" s="240"/>
      <c r="O296" s="250"/>
    </row>
    <row r="297" spans="1:15" x14ac:dyDescent="0.25">
      <c r="A297" s="240" t="s">
        <v>503</v>
      </c>
      <c r="B297" s="239">
        <v>23657502</v>
      </c>
      <c r="C297" s="240" t="s">
        <v>404</v>
      </c>
      <c r="E297" s="243">
        <v>45628</v>
      </c>
      <c r="G297" s="240">
        <v>-603</v>
      </c>
      <c r="H297" s="240">
        <v>0</v>
      </c>
      <c r="I297" s="242">
        <v>5.4999999999999997E-3</v>
      </c>
      <c r="J297" s="240">
        <v>-109608</v>
      </c>
      <c r="L297" s="247"/>
      <c r="M297" s="248"/>
      <c r="N297" s="240"/>
      <c r="O297" s="250"/>
    </row>
    <row r="298" spans="1:15" x14ac:dyDescent="0.25">
      <c r="A298" s="240" t="s">
        <v>503</v>
      </c>
      <c r="B298" s="239">
        <v>23657502</v>
      </c>
      <c r="C298" s="240" t="s">
        <v>404</v>
      </c>
      <c r="E298" s="243">
        <v>45628</v>
      </c>
      <c r="G298" s="240">
        <v>-179</v>
      </c>
      <c r="H298" s="240">
        <v>0</v>
      </c>
      <c r="I298" s="242">
        <v>5.4999999999999997E-3</v>
      </c>
      <c r="J298" s="240">
        <v>-32580</v>
      </c>
      <c r="L298" s="247"/>
      <c r="M298" s="248"/>
      <c r="N298" s="240"/>
      <c r="O298" s="250"/>
    </row>
    <row r="299" spans="1:15" x14ac:dyDescent="0.25">
      <c r="A299" s="240" t="s">
        <v>503</v>
      </c>
      <c r="B299" s="239">
        <v>23657502</v>
      </c>
      <c r="C299" s="240" t="s">
        <v>404</v>
      </c>
      <c r="E299" s="243">
        <v>45628</v>
      </c>
      <c r="G299" s="240">
        <v>-3535</v>
      </c>
      <c r="H299" s="240">
        <v>0</v>
      </c>
      <c r="I299" s="242">
        <v>5.4999999999999997E-3</v>
      </c>
      <c r="J299" s="240">
        <v>-642780</v>
      </c>
      <c r="L299" s="247"/>
      <c r="M299" s="248"/>
      <c r="N299" s="240"/>
      <c r="O299" s="250"/>
    </row>
    <row r="300" spans="1:15" x14ac:dyDescent="0.25">
      <c r="A300" s="240" t="s">
        <v>503</v>
      </c>
      <c r="B300" s="239">
        <v>23657502</v>
      </c>
      <c r="C300" s="240" t="s">
        <v>404</v>
      </c>
      <c r="E300" s="243">
        <v>45628</v>
      </c>
      <c r="G300" s="240">
        <v>-5853</v>
      </c>
      <c r="H300" s="240">
        <v>0</v>
      </c>
      <c r="I300" s="242">
        <v>5.4999999999999997E-3</v>
      </c>
      <c r="J300" s="240">
        <v>-1064126</v>
      </c>
      <c r="L300" s="247"/>
      <c r="M300" s="248"/>
      <c r="N300" s="240"/>
      <c r="O300" s="250"/>
    </row>
    <row r="301" spans="1:15" x14ac:dyDescent="0.25">
      <c r="A301" s="240" t="s">
        <v>503</v>
      </c>
      <c r="B301" s="239">
        <v>23657502</v>
      </c>
      <c r="C301" s="240" t="s">
        <v>404</v>
      </c>
      <c r="E301" s="243">
        <v>45628</v>
      </c>
      <c r="G301" s="240">
        <v>-2537</v>
      </c>
      <c r="H301" s="240">
        <v>0</v>
      </c>
      <c r="I301" s="242">
        <v>5.4999999999999997E-3</v>
      </c>
      <c r="J301" s="240">
        <v>-461302</v>
      </c>
      <c r="L301" s="247"/>
      <c r="M301" s="248"/>
      <c r="N301" s="240"/>
      <c r="O301" s="250"/>
    </row>
    <row r="302" spans="1:15" x14ac:dyDescent="0.25">
      <c r="A302" s="240" t="s">
        <v>503</v>
      </c>
      <c r="B302" s="239">
        <v>23657502</v>
      </c>
      <c r="C302" s="240" t="s">
        <v>404</v>
      </c>
      <c r="E302" s="243">
        <v>45628</v>
      </c>
      <c r="G302" s="240">
        <v>-3755</v>
      </c>
      <c r="H302" s="240">
        <v>0</v>
      </c>
      <c r="I302" s="242">
        <v>5.4999999999999997E-3</v>
      </c>
      <c r="J302" s="240">
        <v>-682654</v>
      </c>
      <c r="L302" s="247"/>
      <c r="M302" s="248"/>
      <c r="N302" s="240"/>
      <c r="O302" s="250"/>
    </row>
    <row r="303" spans="1:15" x14ac:dyDescent="0.25">
      <c r="A303" s="240" t="s">
        <v>503</v>
      </c>
      <c r="B303" s="239">
        <v>23657502</v>
      </c>
      <c r="C303" s="240" t="s">
        <v>404</v>
      </c>
      <c r="E303" s="243">
        <v>45628</v>
      </c>
      <c r="G303" s="240">
        <v>-2349</v>
      </c>
      <c r="H303" s="240">
        <v>0</v>
      </c>
      <c r="I303" s="242">
        <v>5.4999999999999997E-3</v>
      </c>
      <c r="J303" s="240">
        <v>-427070</v>
      </c>
      <c r="L303" s="247"/>
      <c r="M303" s="248"/>
      <c r="N303" s="240"/>
      <c r="O303" s="250"/>
    </row>
    <row r="304" spans="1:15" x14ac:dyDescent="0.25">
      <c r="A304" s="240" t="s">
        <v>503</v>
      </c>
      <c r="B304" s="239">
        <v>23657502</v>
      </c>
      <c r="C304" s="240" t="s">
        <v>404</v>
      </c>
      <c r="E304" s="243">
        <v>45628</v>
      </c>
      <c r="G304" s="240">
        <v>-210</v>
      </c>
      <c r="H304" s="240">
        <v>0</v>
      </c>
      <c r="I304" s="242">
        <v>5.4999999999999997E-3</v>
      </c>
      <c r="J304" s="240">
        <v>-38152</v>
      </c>
      <c r="L304" s="247"/>
      <c r="M304" s="248"/>
      <c r="N304" s="240"/>
      <c r="O304" s="250"/>
    </row>
    <row r="305" spans="1:15" x14ac:dyDescent="0.25">
      <c r="A305" s="240" t="s">
        <v>503</v>
      </c>
      <c r="B305" s="239">
        <v>23657502</v>
      </c>
      <c r="C305" s="240" t="s">
        <v>404</v>
      </c>
      <c r="E305" s="243">
        <v>45628</v>
      </c>
      <c r="G305" s="240">
        <v>-685</v>
      </c>
      <c r="H305" s="240">
        <v>0</v>
      </c>
      <c r="I305" s="242">
        <v>5.4999999999999997E-3</v>
      </c>
      <c r="J305" s="240">
        <v>-124516</v>
      </c>
      <c r="L305" s="247"/>
      <c r="M305" s="248"/>
      <c r="N305" s="240"/>
      <c r="O305" s="250"/>
    </row>
    <row r="306" spans="1:15" x14ac:dyDescent="0.25">
      <c r="A306" s="240" t="s">
        <v>503</v>
      </c>
      <c r="B306" s="239">
        <v>23657502</v>
      </c>
      <c r="C306" s="240" t="s">
        <v>404</v>
      </c>
      <c r="E306" s="243">
        <v>45637</v>
      </c>
      <c r="G306" s="240">
        <v>-895</v>
      </c>
      <c r="H306" s="240">
        <v>0</v>
      </c>
      <c r="I306" s="242">
        <v>5.4999999999999997E-3</v>
      </c>
      <c r="J306" s="240">
        <v>-162750.00774999999</v>
      </c>
      <c r="L306" s="247"/>
      <c r="M306" s="248"/>
      <c r="N306" s="240"/>
      <c r="O306" s="250"/>
    </row>
    <row r="307" spans="1:15" x14ac:dyDescent="0.25">
      <c r="A307" s="240" t="s">
        <v>503</v>
      </c>
      <c r="B307" s="239">
        <v>23657502</v>
      </c>
      <c r="C307" s="240" t="s">
        <v>404</v>
      </c>
      <c r="E307" s="243">
        <v>45639</v>
      </c>
      <c r="G307" s="240">
        <v>-215</v>
      </c>
      <c r="H307" s="240">
        <v>0</v>
      </c>
      <c r="I307" s="242">
        <v>5.4999999999999997E-3</v>
      </c>
      <c r="J307" s="240">
        <v>-39023.999999</v>
      </c>
      <c r="L307" s="247"/>
      <c r="M307" s="248"/>
      <c r="N307" s="240"/>
      <c r="O307" s="250"/>
    </row>
    <row r="308" spans="1:15" x14ac:dyDescent="0.25">
      <c r="A308" s="240" t="s">
        <v>503</v>
      </c>
      <c r="B308" s="239">
        <v>23657502</v>
      </c>
      <c r="C308" s="240" t="s">
        <v>404</v>
      </c>
      <c r="E308" s="243">
        <v>45642</v>
      </c>
      <c r="G308" s="240">
        <v>-672</v>
      </c>
      <c r="H308" s="240">
        <v>0</v>
      </c>
      <c r="I308" s="242">
        <v>5.4999999999999997E-3</v>
      </c>
      <c r="J308" s="240">
        <v>-122094</v>
      </c>
      <c r="L308" s="247"/>
      <c r="M308" s="248"/>
      <c r="N308" s="240"/>
      <c r="O308" s="250"/>
    </row>
    <row r="309" spans="1:15" x14ac:dyDescent="0.25">
      <c r="A309" s="240" t="s">
        <v>503</v>
      </c>
      <c r="B309" s="239">
        <v>23657502</v>
      </c>
      <c r="C309" s="240" t="s">
        <v>404</v>
      </c>
      <c r="E309" s="243">
        <v>45645</v>
      </c>
      <c r="G309" s="240">
        <v>-589</v>
      </c>
      <c r="H309" s="240">
        <v>0</v>
      </c>
      <c r="I309" s="242">
        <v>5.4999999999999997E-3</v>
      </c>
      <c r="J309" s="240">
        <v>-107130</v>
      </c>
      <c r="L309" s="247"/>
      <c r="M309" s="248"/>
      <c r="N309" s="240"/>
      <c r="O309" s="250"/>
    </row>
    <row r="310" spans="1:15" x14ac:dyDescent="0.25">
      <c r="A310" s="240" t="s">
        <v>503</v>
      </c>
      <c r="B310" s="239">
        <v>23657502</v>
      </c>
      <c r="C310" s="240" t="s">
        <v>404</v>
      </c>
      <c r="E310" s="243">
        <v>45645</v>
      </c>
      <c r="G310" s="240">
        <v>-4403</v>
      </c>
      <c r="H310" s="240">
        <v>0</v>
      </c>
      <c r="I310" s="242">
        <v>5.4999999999999997E-3</v>
      </c>
      <c r="J310" s="240">
        <v>-800568</v>
      </c>
      <c r="L310" s="247"/>
      <c r="M310" s="248"/>
      <c r="N310" s="240"/>
      <c r="O310" s="250"/>
    </row>
    <row r="311" spans="1:15" x14ac:dyDescent="0.25">
      <c r="A311" s="240" t="s">
        <v>503</v>
      </c>
      <c r="B311" s="239">
        <v>23657502</v>
      </c>
      <c r="C311" s="240" t="s">
        <v>404</v>
      </c>
      <c r="E311" s="243">
        <v>45645</v>
      </c>
      <c r="G311" s="240">
        <v>-404</v>
      </c>
      <c r="H311" s="240">
        <v>0</v>
      </c>
      <c r="I311" s="242">
        <v>5.4999999999999997E-3</v>
      </c>
      <c r="J311" s="240">
        <v>-73518</v>
      </c>
      <c r="L311" s="247"/>
      <c r="M311" s="248"/>
      <c r="N311" s="240"/>
      <c r="O311" s="250"/>
    </row>
    <row r="312" spans="1:15" x14ac:dyDescent="0.25">
      <c r="A312" s="240" t="s">
        <v>503</v>
      </c>
      <c r="B312" s="239">
        <v>23657502</v>
      </c>
      <c r="C312" s="240" t="s">
        <v>404</v>
      </c>
      <c r="E312" s="243">
        <v>45645</v>
      </c>
      <c r="G312" s="240">
        <v>-5726</v>
      </c>
      <c r="H312" s="240">
        <v>0</v>
      </c>
      <c r="I312" s="242">
        <v>5.4999999999999997E-3</v>
      </c>
      <c r="J312" s="240">
        <v>-1041180</v>
      </c>
      <c r="L312" s="247"/>
      <c r="M312" s="248"/>
      <c r="N312" s="240"/>
      <c r="O312" s="250"/>
    </row>
    <row r="313" spans="1:15" x14ac:dyDescent="0.25">
      <c r="A313" s="240" t="s">
        <v>503</v>
      </c>
      <c r="B313" s="239">
        <v>23657502</v>
      </c>
      <c r="C313" s="240" t="s">
        <v>404</v>
      </c>
      <c r="E313" s="243">
        <v>45645</v>
      </c>
      <c r="G313" s="240">
        <v>-2529</v>
      </c>
      <c r="H313" s="240">
        <v>0</v>
      </c>
      <c r="I313" s="242">
        <v>5.4999999999999997E-3</v>
      </c>
      <c r="J313" s="240">
        <v>-459876</v>
      </c>
      <c r="L313" s="247"/>
      <c r="M313" s="248"/>
      <c r="N313" s="240"/>
      <c r="O313" s="250"/>
    </row>
    <row r="314" spans="1:15" x14ac:dyDescent="0.25">
      <c r="A314" s="240" t="s">
        <v>503</v>
      </c>
      <c r="B314" s="239">
        <v>23657502</v>
      </c>
      <c r="C314" s="240" t="s">
        <v>404</v>
      </c>
      <c r="E314" s="243">
        <v>45645</v>
      </c>
      <c r="G314" s="240">
        <v>-120</v>
      </c>
      <c r="H314" s="240">
        <v>0</v>
      </c>
      <c r="I314" s="242">
        <v>5.4999999999999997E-3</v>
      </c>
      <c r="J314" s="240">
        <v>-21900</v>
      </c>
      <c r="L314" s="247"/>
      <c r="M314" s="248"/>
      <c r="N314" s="240"/>
      <c r="O314" s="250"/>
    </row>
    <row r="315" spans="1:15" x14ac:dyDescent="0.25">
      <c r="A315" s="240" t="s">
        <v>503</v>
      </c>
      <c r="B315" s="239">
        <v>23657502</v>
      </c>
      <c r="C315" s="240" t="s">
        <v>404</v>
      </c>
      <c r="E315" s="243">
        <v>45645</v>
      </c>
      <c r="G315" s="240">
        <v>-241</v>
      </c>
      <c r="H315" s="240">
        <v>0</v>
      </c>
      <c r="I315" s="242">
        <v>5.4999999999999997E-3</v>
      </c>
      <c r="J315" s="240">
        <v>-43800</v>
      </c>
      <c r="L315" s="247"/>
      <c r="M315" s="248"/>
      <c r="N315" s="240"/>
      <c r="O315" s="250"/>
    </row>
    <row r="316" spans="1:15" x14ac:dyDescent="0.25">
      <c r="A316" s="240" t="s">
        <v>503</v>
      </c>
      <c r="B316" s="239">
        <v>23657502</v>
      </c>
      <c r="C316" s="240" t="s">
        <v>404</v>
      </c>
      <c r="E316" s="243">
        <v>45645</v>
      </c>
      <c r="G316" s="240">
        <v>-241</v>
      </c>
      <c r="H316" s="240">
        <v>0</v>
      </c>
      <c r="I316" s="242">
        <v>5.4999999999999997E-3</v>
      </c>
      <c r="J316" s="240">
        <v>-43800</v>
      </c>
      <c r="L316" s="247"/>
      <c r="M316" s="248"/>
      <c r="N316" s="240"/>
      <c r="O316" s="250"/>
    </row>
    <row r="317" spans="1:15" x14ac:dyDescent="0.25">
      <c r="A317" s="240" t="s">
        <v>503</v>
      </c>
      <c r="B317" s="239">
        <v>23657502</v>
      </c>
      <c r="C317" s="240" t="s">
        <v>404</v>
      </c>
      <c r="E317" s="243">
        <v>45645</v>
      </c>
      <c r="G317" s="240">
        <v>-489</v>
      </c>
      <c r="H317" s="240">
        <v>0</v>
      </c>
      <c r="I317" s="242">
        <v>5.4999999999999997E-3</v>
      </c>
      <c r="J317" s="240">
        <v>-88968</v>
      </c>
      <c r="L317" s="247"/>
      <c r="M317" s="248"/>
      <c r="N317" s="240"/>
      <c r="O317" s="250"/>
    </row>
    <row r="318" spans="1:15" x14ac:dyDescent="0.25">
      <c r="A318" s="240" t="s">
        <v>503</v>
      </c>
      <c r="B318" s="239">
        <v>23657502</v>
      </c>
      <c r="C318" s="240" t="s">
        <v>404</v>
      </c>
      <c r="E318" s="243">
        <v>45645</v>
      </c>
      <c r="G318" s="240">
        <v>-161</v>
      </c>
      <c r="H318" s="240">
        <v>0</v>
      </c>
      <c r="I318" s="242">
        <v>5.4999999999999997E-3</v>
      </c>
      <c r="J318" s="240">
        <v>-29200</v>
      </c>
      <c r="L318" s="247"/>
      <c r="M318" s="248"/>
      <c r="N318" s="240"/>
      <c r="O318" s="250"/>
    </row>
    <row r="319" spans="1:15" x14ac:dyDescent="0.25">
      <c r="A319" s="240" t="s">
        <v>503</v>
      </c>
      <c r="B319" s="239">
        <v>23657502</v>
      </c>
      <c r="C319" s="240" t="s">
        <v>404</v>
      </c>
      <c r="E319" s="243">
        <v>45645</v>
      </c>
      <c r="G319" s="240">
        <v>-241</v>
      </c>
      <c r="H319" s="240">
        <v>0</v>
      </c>
      <c r="I319" s="242">
        <v>5.4999999999999997E-3</v>
      </c>
      <c r="J319" s="240">
        <v>-43800</v>
      </c>
      <c r="L319" s="247"/>
      <c r="M319" s="248"/>
      <c r="N319" s="240"/>
      <c r="O319" s="250"/>
    </row>
    <row r="320" spans="1:15" x14ac:dyDescent="0.25">
      <c r="A320" s="240" t="s">
        <v>503</v>
      </c>
      <c r="B320" s="239">
        <v>23657502</v>
      </c>
      <c r="C320" s="240" t="s">
        <v>404</v>
      </c>
      <c r="E320" s="243">
        <v>45645</v>
      </c>
      <c r="G320" s="240">
        <v>-285</v>
      </c>
      <c r="H320" s="240">
        <v>0</v>
      </c>
      <c r="I320" s="242">
        <v>5.4999999999999997E-3</v>
      </c>
      <c r="J320" s="240">
        <v>-51728</v>
      </c>
      <c r="L320" s="247"/>
      <c r="M320" s="248"/>
      <c r="N320" s="240"/>
      <c r="O320" s="250"/>
    </row>
    <row r="321" spans="1:15" x14ac:dyDescent="0.25">
      <c r="A321" s="240" t="s">
        <v>503</v>
      </c>
      <c r="B321" s="239">
        <v>23657502</v>
      </c>
      <c r="C321" s="240" t="s">
        <v>404</v>
      </c>
      <c r="E321" s="243">
        <v>45645</v>
      </c>
      <c r="G321" s="240">
        <v>-488</v>
      </c>
      <c r="H321" s="240">
        <v>0</v>
      </c>
      <c r="I321" s="242">
        <v>5.4999999999999997E-3</v>
      </c>
      <c r="J321" s="240">
        <v>-88784</v>
      </c>
      <c r="L321" s="247"/>
      <c r="M321" s="248"/>
      <c r="N321" s="240"/>
      <c r="O321" s="250"/>
    </row>
    <row r="322" spans="1:15" x14ac:dyDescent="0.25">
      <c r="A322" s="240" t="s">
        <v>503</v>
      </c>
      <c r="B322" s="239">
        <v>23657502</v>
      </c>
      <c r="C322" s="240" t="s">
        <v>404</v>
      </c>
      <c r="E322" s="243">
        <v>45645</v>
      </c>
      <c r="G322" s="240">
        <v>-287</v>
      </c>
      <c r="H322" s="240">
        <v>0</v>
      </c>
      <c r="I322" s="242">
        <v>5.4999999999999997E-3</v>
      </c>
      <c r="J322" s="240">
        <v>-52129</v>
      </c>
      <c r="L322" s="247"/>
      <c r="M322" s="248"/>
      <c r="N322" s="240"/>
      <c r="O322" s="250"/>
    </row>
    <row r="323" spans="1:15" x14ac:dyDescent="0.25">
      <c r="A323" s="240" t="s">
        <v>503</v>
      </c>
      <c r="B323" s="239">
        <v>23657502</v>
      </c>
      <c r="C323" s="240" t="s">
        <v>404</v>
      </c>
      <c r="E323" s="243">
        <v>45645</v>
      </c>
      <c r="G323" s="240">
        <v>-59</v>
      </c>
      <c r="H323" s="240">
        <v>0</v>
      </c>
      <c r="I323" s="242">
        <v>5.4999999999999997E-3</v>
      </c>
      <c r="J323" s="240">
        <v>-10738</v>
      </c>
      <c r="L323" s="247"/>
      <c r="M323" s="248"/>
      <c r="N323" s="240"/>
      <c r="O323" s="250"/>
    </row>
    <row r="324" spans="1:15" x14ac:dyDescent="0.25">
      <c r="A324" s="240" t="s">
        <v>503</v>
      </c>
      <c r="B324" s="239">
        <v>23657502</v>
      </c>
      <c r="C324" s="240" t="s">
        <v>404</v>
      </c>
      <c r="E324" s="243">
        <v>45645</v>
      </c>
      <c r="G324" s="240">
        <v>-482</v>
      </c>
      <c r="H324" s="240">
        <v>0</v>
      </c>
      <c r="I324" s="242">
        <v>5.4999999999999997E-3</v>
      </c>
      <c r="J324" s="240">
        <v>-87600</v>
      </c>
      <c r="L324" s="247"/>
      <c r="M324" s="248"/>
      <c r="N324" s="240"/>
      <c r="O324" s="250"/>
    </row>
    <row r="325" spans="1:15" x14ac:dyDescent="0.25">
      <c r="A325" s="240" t="s">
        <v>503</v>
      </c>
      <c r="B325" s="239">
        <v>23657502</v>
      </c>
      <c r="C325" s="240" t="s">
        <v>404</v>
      </c>
      <c r="E325" s="243">
        <v>45645</v>
      </c>
      <c r="G325" s="240">
        <v>-231</v>
      </c>
      <c r="H325" s="240">
        <v>0</v>
      </c>
      <c r="I325" s="242">
        <v>5.4999999999999997E-3</v>
      </c>
      <c r="J325" s="240">
        <v>-42000</v>
      </c>
      <c r="L325" s="247"/>
      <c r="M325" s="248"/>
      <c r="N325" s="240"/>
      <c r="O325" s="250"/>
    </row>
    <row r="326" spans="1:15" x14ac:dyDescent="0.25">
      <c r="A326" s="240" t="s">
        <v>503</v>
      </c>
      <c r="B326" s="239">
        <v>23657502</v>
      </c>
      <c r="C326" s="240" t="s">
        <v>404</v>
      </c>
      <c r="E326" s="243">
        <v>45645</v>
      </c>
      <c r="G326" s="240">
        <v>-2095</v>
      </c>
      <c r="H326" s="240">
        <v>0</v>
      </c>
      <c r="I326" s="242">
        <v>5.4999999999999997E-3</v>
      </c>
      <c r="J326" s="240">
        <v>-380976</v>
      </c>
      <c r="L326" s="247"/>
      <c r="M326" s="248"/>
      <c r="N326" s="240"/>
      <c r="O326" s="250"/>
    </row>
    <row r="327" spans="1:15" x14ac:dyDescent="0.25">
      <c r="A327" s="240" t="s">
        <v>503</v>
      </c>
      <c r="B327" s="239">
        <v>23657502</v>
      </c>
      <c r="C327" s="240" t="s">
        <v>404</v>
      </c>
      <c r="E327" s="243">
        <v>45645</v>
      </c>
      <c r="G327" s="240">
        <v>-541</v>
      </c>
      <c r="H327" s="240">
        <v>0</v>
      </c>
      <c r="I327" s="242">
        <v>5.4999999999999997E-3</v>
      </c>
      <c r="J327" s="240">
        <v>-98334</v>
      </c>
      <c r="L327" s="247"/>
      <c r="M327" s="248"/>
      <c r="N327" s="240"/>
      <c r="O327" s="250"/>
    </row>
    <row r="328" spans="1:15" x14ac:dyDescent="0.25">
      <c r="A328" s="240" t="s">
        <v>503</v>
      </c>
      <c r="B328" s="239">
        <v>23657502</v>
      </c>
      <c r="C328" s="240" t="s">
        <v>404</v>
      </c>
      <c r="E328" s="243">
        <v>45645</v>
      </c>
      <c r="G328" s="240">
        <v>-3134</v>
      </c>
      <c r="H328" s="240">
        <v>0</v>
      </c>
      <c r="I328" s="242">
        <v>5.4999999999999997E-3</v>
      </c>
      <c r="J328" s="240">
        <v>-569772</v>
      </c>
      <c r="L328" s="247"/>
      <c r="M328" s="248"/>
      <c r="N328" s="240"/>
      <c r="O328" s="250"/>
    </row>
    <row r="329" spans="1:15" x14ac:dyDescent="0.25">
      <c r="A329" s="240" t="s">
        <v>503</v>
      </c>
      <c r="B329" s="239">
        <v>23657502</v>
      </c>
      <c r="C329" s="240" t="s">
        <v>404</v>
      </c>
      <c r="E329" s="243">
        <v>45645</v>
      </c>
      <c r="G329" s="240">
        <v>-1178</v>
      </c>
      <c r="H329" s="240">
        <v>0</v>
      </c>
      <c r="I329" s="242">
        <v>5.4999999999999997E-3</v>
      </c>
      <c r="J329" s="240">
        <v>-214260</v>
      </c>
      <c r="L329" s="247"/>
      <c r="M329" s="248"/>
      <c r="N329" s="240"/>
      <c r="O329" s="250"/>
    </row>
    <row r="330" spans="1:15" x14ac:dyDescent="0.25">
      <c r="A330" s="240" t="s">
        <v>503</v>
      </c>
      <c r="B330" s="239">
        <v>23657502</v>
      </c>
      <c r="C330" s="240" t="s">
        <v>404</v>
      </c>
      <c r="E330" s="243">
        <v>45645</v>
      </c>
      <c r="G330" s="240">
        <v>-667</v>
      </c>
      <c r="H330" s="240">
        <v>0</v>
      </c>
      <c r="I330" s="242">
        <v>5.4999999999999997E-3</v>
      </c>
      <c r="J330" s="240">
        <v>-121212</v>
      </c>
      <c r="L330" s="247"/>
      <c r="M330" s="248"/>
      <c r="N330" s="240"/>
      <c r="O330" s="250"/>
    </row>
    <row r="331" spans="1:15" x14ac:dyDescent="0.25">
      <c r="A331" s="240" t="s">
        <v>503</v>
      </c>
      <c r="B331" s="239">
        <v>23657502</v>
      </c>
      <c r="C331" s="240" t="s">
        <v>404</v>
      </c>
      <c r="E331" s="243">
        <v>45645</v>
      </c>
      <c r="G331" s="240">
        <v>-2015</v>
      </c>
      <c r="H331" s="240">
        <v>0</v>
      </c>
      <c r="I331" s="242">
        <v>5.4999999999999997E-3</v>
      </c>
      <c r="J331" s="240">
        <v>-366282</v>
      </c>
      <c r="L331" s="247"/>
      <c r="M331" s="248"/>
      <c r="N331" s="240"/>
      <c r="O331" s="250"/>
    </row>
    <row r="332" spans="1:15" x14ac:dyDescent="0.25">
      <c r="A332" s="240" t="s">
        <v>503</v>
      </c>
      <c r="B332" s="239">
        <v>23657502</v>
      </c>
      <c r="C332" s="240" t="s">
        <v>404</v>
      </c>
      <c r="E332" s="243">
        <v>45645</v>
      </c>
      <c r="G332" s="240">
        <v>-1762</v>
      </c>
      <c r="H332" s="240">
        <v>0</v>
      </c>
      <c r="I332" s="242">
        <v>5.4999999999999997E-3</v>
      </c>
      <c r="J332" s="240">
        <v>-320364</v>
      </c>
      <c r="L332" s="247"/>
      <c r="M332" s="248"/>
      <c r="N332" s="240"/>
      <c r="O332" s="250"/>
    </row>
    <row r="333" spans="1:15" x14ac:dyDescent="0.25">
      <c r="A333" s="240" t="s">
        <v>503</v>
      </c>
      <c r="B333" s="239">
        <v>23657502</v>
      </c>
      <c r="C333" s="240" t="s">
        <v>404</v>
      </c>
      <c r="E333" s="243">
        <v>45645</v>
      </c>
      <c r="G333" s="240">
        <v>-6393</v>
      </c>
      <c r="H333" s="240">
        <v>0</v>
      </c>
      <c r="I333" s="242">
        <v>5.4999999999999997E-3</v>
      </c>
      <c r="J333" s="240">
        <v>-1162440</v>
      </c>
      <c r="L333" s="247"/>
      <c r="M333" s="248"/>
      <c r="N333" s="240"/>
      <c r="O333" s="250"/>
    </row>
    <row r="334" spans="1:15" x14ac:dyDescent="0.25">
      <c r="A334" s="240" t="s">
        <v>503</v>
      </c>
      <c r="B334" s="239">
        <v>23657502</v>
      </c>
      <c r="C334" s="240" t="s">
        <v>404</v>
      </c>
      <c r="E334" s="243">
        <v>45645</v>
      </c>
      <c r="G334" s="240">
        <v>-1836</v>
      </c>
      <c r="H334" s="240">
        <v>0</v>
      </c>
      <c r="I334" s="242">
        <v>5.4999999999999997E-3</v>
      </c>
      <c r="J334" s="240">
        <v>-333828</v>
      </c>
      <c r="L334" s="247"/>
      <c r="M334" s="248"/>
      <c r="N334" s="240"/>
      <c r="O334" s="250"/>
    </row>
    <row r="335" spans="1:15" x14ac:dyDescent="0.25">
      <c r="A335" s="240" t="s">
        <v>503</v>
      </c>
      <c r="B335" s="239">
        <v>23657502</v>
      </c>
      <c r="C335" s="240" t="s">
        <v>404</v>
      </c>
      <c r="E335" s="243">
        <v>45645</v>
      </c>
      <c r="G335" s="240">
        <v>-1343</v>
      </c>
      <c r="H335" s="240">
        <v>0</v>
      </c>
      <c r="I335" s="242">
        <v>5.4999999999999997E-3</v>
      </c>
      <c r="J335" s="240">
        <v>-244188</v>
      </c>
      <c r="L335" s="247"/>
      <c r="M335" s="248"/>
      <c r="N335" s="240"/>
      <c r="O335" s="250"/>
    </row>
    <row r="336" spans="1:15" x14ac:dyDescent="0.25">
      <c r="A336" s="240" t="s">
        <v>503</v>
      </c>
      <c r="B336" s="239">
        <v>23657502</v>
      </c>
      <c r="C336" s="240" t="s">
        <v>404</v>
      </c>
      <c r="E336" s="243">
        <v>45645</v>
      </c>
      <c r="G336" s="240">
        <v>-1228</v>
      </c>
      <c r="H336" s="240">
        <v>0</v>
      </c>
      <c r="I336" s="242">
        <v>5.4999999999999997E-3</v>
      </c>
      <c r="J336" s="240">
        <v>-223232</v>
      </c>
      <c r="L336" s="247"/>
      <c r="M336" s="248"/>
      <c r="N336" s="240"/>
      <c r="O336" s="250"/>
    </row>
    <row r="337" spans="1:15" x14ac:dyDescent="0.25">
      <c r="A337" s="240" t="s">
        <v>503</v>
      </c>
      <c r="B337" s="239">
        <v>23657502</v>
      </c>
      <c r="C337" s="240" t="s">
        <v>404</v>
      </c>
      <c r="E337" s="243">
        <v>45645</v>
      </c>
      <c r="G337" s="240">
        <v>-18</v>
      </c>
      <c r="H337" s="240">
        <v>0</v>
      </c>
      <c r="I337" s="242">
        <v>5.4999999999999997E-3</v>
      </c>
      <c r="J337" s="240">
        <v>-3223</v>
      </c>
      <c r="L337" s="247"/>
      <c r="M337" s="248"/>
      <c r="N337" s="240"/>
      <c r="O337" s="250"/>
    </row>
    <row r="338" spans="1:15" x14ac:dyDescent="0.25">
      <c r="A338" s="240" t="s">
        <v>503</v>
      </c>
      <c r="B338" s="239">
        <v>23657502</v>
      </c>
      <c r="C338" s="240" t="s">
        <v>404</v>
      </c>
      <c r="E338" s="243">
        <v>45645</v>
      </c>
      <c r="G338" s="240">
        <v>-414</v>
      </c>
      <c r="H338" s="240">
        <v>0</v>
      </c>
      <c r="I338" s="242">
        <v>5.4999999999999997E-3</v>
      </c>
      <c r="J338" s="240">
        <v>-75312</v>
      </c>
      <c r="L338" s="247"/>
      <c r="M338" s="248"/>
      <c r="N338" s="240"/>
      <c r="O338" s="250"/>
    </row>
    <row r="339" spans="1:15" x14ac:dyDescent="0.25">
      <c r="A339" s="240" t="s">
        <v>503</v>
      </c>
      <c r="B339" s="239">
        <v>23657502</v>
      </c>
      <c r="C339" s="240" t="s">
        <v>404</v>
      </c>
      <c r="E339" s="243">
        <v>45645</v>
      </c>
      <c r="G339" s="240">
        <v>-499</v>
      </c>
      <c r="H339" s="240">
        <v>0</v>
      </c>
      <c r="I339" s="242">
        <v>5.4999999999999997E-3</v>
      </c>
      <c r="J339" s="240">
        <v>-90744</v>
      </c>
      <c r="L339" s="247"/>
      <c r="M339" s="248"/>
      <c r="N339" s="240"/>
      <c r="O339" s="250"/>
    </row>
    <row r="340" spans="1:15" x14ac:dyDescent="0.25">
      <c r="A340" s="240" t="s">
        <v>503</v>
      </c>
      <c r="B340" s="239">
        <v>23657502</v>
      </c>
      <c r="C340" s="240" t="s">
        <v>404</v>
      </c>
      <c r="E340" s="243">
        <v>45645</v>
      </c>
      <c r="G340" s="240">
        <v>-135</v>
      </c>
      <c r="H340" s="240">
        <v>0</v>
      </c>
      <c r="I340" s="242">
        <v>5.4999999999999997E-3</v>
      </c>
      <c r="J340" s="240">
        <v>-24506</v>
      </c>
      <c r="L340" s="247"/>
      <c r="M340" s="248"/>
      <c r="N340" s="240"/>
      <c r="O340" s="250"/>
    </row>
    <row r="341" spans="1:15" x14ac:dyDescent="0.25">
      <c r="A341" s="240" t="s">
        <v>503</v>
      </c>
      <c r="B341" s="239">
        <v>23657502</v>
      </c>
      <c r="C341" s="240" t="s">
        <v>404</v>
      </c>
      <c r="E341" s="243">
        <v>45645</v>
      </c>
      <c r="G341" s="240">
        <v>-499</v>
      </c>
      <c r="H341" s="240">
        <v>0</v>
      </c>
      <c r="I341" s="242">
        <v>5.4999999999999997E-3</v>
      </c>
      <c r="J341" s="240">
        <v>-90744</v>
      </c>
      <c r="L341" s="247"/>
      <c r="M341" s="248"/>
      <c r="N341" s="240"/>
      <c r="O341" s="250"/>
    </row>
    <row r="342" spans="1:15" x14ac:dyDescent="0.25">
      <c r="A342" s="240" t="s">
        <v>503</v>
      </c>
      <c r="B342" s="239">
        <v>23657502</v>
      </c>
      <c r="C342" s="240" t="s">
        <v>404</v>
      </c>
      <c r="E342" s="243">
        <v>45645</v>
      </c>
      <c r="G342" s="240">
        <v>-83</v>
      </c>
      <c r="H342" s="240">
        <v>0</v>
      </c>
      <c r="I342" s="242">
        <v>5.4999999999999997E-3</v>
      </c>
      <c r="J342" s="240">
        <v>-15124</v>
      </c>
      <c r="L342" s="247"/>
      <c r="M342" s="248"/>
      <c r="N342" s="240"/>
      <c r="O342" s="250"/>
    </row>
    <row r="343" spans="1:15" x14ac:dyDescent="0.25">
      <c r="A343" s="240" t="s">
        <v>503</v>
      </c>
      <c r="B343" s="239">
        <v>23657502</v>
      </c>
      <c r="C343" s="240" t="s">
        <v>404</v>
      </c>
      <c r="E343" s="243">
        <v>45645</v>
      </c>
      <c r="G343" s="240">
        <v>-84</v>
      </c>
      <c r="H343" s="240">
        <v>0</v>
      </c>
      <c r="I343" s="242">
        <v>5.4999999999999997E-3</v>
      </c>
      <c r="J343" s="240">
        <v>-15236</v>
      </c>
      <c r="L343" s="247"/>
      <c r="M343" s="248"/>
      <c r="N343" s="240"/>
      <c r="O343" s="250"/>
    </row>
    <row r="344" spans="1:15" x14ac:dyDescent="0.25">
      <c r="A344" s="240" t="s">
        <v>503</v>
      </c>
      <c r="B344" s="239">
        <v>23657502</v>
      </c>
      <c r="C344" s="240" t="s">
        <v>404</v>
      </c>
      <c r="E344" s="243">
        <v>45645</v>
      </c>
      <c r="G344" s="240">
        <v>-554</v>
      </c>
      <c r="H344" s="240">
        <v>0</v>
      </c>
      <c r="I344" s="242">
        <v>5.4999999999999997E-3</v>
      </c>
      <c r="J344" s="240">
        <v>-100740</v>
      </c>
      <c r="L344" s="247"/>
      <c r="M344" s="248"/>
      <c r="N344" s="240"/>
      <c r="O344" s="250"/>
    </row>
    <row r="345" spans="1:15" x14ac:dyDescent="0.25">
      <c r="A345" s="240" t="s">
        <v>503</v>
      </c>
      <c r="B345" s="239">
        <v>23657502</v>
      </c>
      <c r="C345" s="240" t="s">
        <v>404</v>
      </c>
      <c r="E345" s="243">
        <v>45645</v>
      </c>
      <c r="G345" s="240">
        <v>-4818</v>
      </c>
      <c r="H345" s="240">
        <v>0</v>
      </c>
      <c r="I345" s="242">
        <v>5.4999999999999997E-3</v>
      </c>
      <c r="J345" s="240">
        <v>-875952</v>
      </c>
      <c r="L345" s="247"/>
      <c r="M345" s="248"/>
      <c r="N345" s="240"/>
      <c r="O345" s="250"/>
    </row>
    <row r="346" spans="1:15" x14ac:dyDescent="0.25">
      <c r="A346" s="240" t="s">
        <v>503</v>
      </c>
      <c r="B346" s="239">
        <v>23657502</v>
      </c>
      <c r="C346" s="240" t="s">
        <v>404</v>
      </c>
      <c r="E346" s="243">
        <v>45645</v>
      </c>
      <c r="G346" s="240">
        <v>-269</v>
      </c>
      <c r="H346" s="240">
        <v>0</v>
      </c>
      <c r="I346" s="242">
        <v>5.4999999999999997E-3</v>
      </c>
      <c r="J346" s="240">
        <v>-48960</v>
      </c>
      <c r="L346" s="247"/>
      <c r="M346" s="248"/>
      <c r="N346" s="240"/>
      <c r="O346" s="250"/>
    </row>
    <row r="347" spans="1:15" x14ac:dyDescent="0.25">
      <c r="A347" s="240" t="s">
        <v>503</v>
      </c>
      <c r="B347" s="239">
        <v>23657502</v>
      </c>
      <c r="C347" s="240" t="s">
        <v>404</v>
      </c>
      <c r="E347" s="243">
        <v>45645</v>
      </c>
      <c r="G347" s="240">
        <v>-135</v>
      </c>
      <c r="H347" s="240">
        <v>0</v>
      </c>
      <c r="I347" s="242">
        <v>5.4999999999999997E-3</v>
      </c>
      <c r="J347" s="240">
        <v>-24506</v>
      </c>
      <c r="L347" s="247"/>
      <c r="M347" s="248"/>
      <c r="N347" s="240"/>
      <c r="O347" s="250"/>
    </row>
    <row r="348" spans="1:15" x14ac:dyDescent="0.25">
      <c r="A348" s="240" t="s">
        <v>503</v>
      </c>
      <c r="B348" s="239">
        <v>23657502</v>
      </c>
      <c r="C348" s="240" t="s">
        <v>404</v>
      </c>
      <c r="E348" s="243">
        <v>45645</v>
      </c>
      <c r="G348" s="240">
        <v>-1014</v>
      </c>
      <c r="H348" s="240">
        <v>0</v>
      </c>
      <c r="I348" s="242">
        <v>5.4999999999999997E-3</v>
      </c>
      <c r="J348" s="240">
        <v>-184300</v>
      </c>
      <c r="L348" s="247"/>
      <c r="M348" s="248"/>
      <c r="N348" s="240"/>
      <c r="O348" s="250"/>
    </row>
    <row r="349" spans="1:15" x14ac:dyDescent="0.25">
      <c r="A349" s="240" t="s">
        <v>503</v>
      </c>
      <c r="B349" s="239">
        <v>23657502</v>
      </c>
      <c r="C349" s="240" t="s">
        <v>404</v>
      </c>
      <c r="E349" s="243">
        <v>45645</v>
      </c>
      <c r="G349" s="240">
        <v>-3452</v>
      </c>
      <c r="H349" s="240">
        <v>0</v>
      </c>
      <c r="I349" s="242">
        <v>5.4999999999999997E-3</v>
      </c>
      <c r="J349" s="240">
        <v>-627572</v>
      </c>
      <c r="L349" s="247"/>
      <c r="M349" s="248"/>
      <c r="N349" s="240"/>
      <c r="O349" s="250"/>
    </row>
    <row r="350" spans="1:15" x14ac:dyDescent="0.25">
      <c r="A350" s="240" t="s">
        <v>503</v>
      </c>
      <c r="B350" s="239">
        <v>23657502</v>
      </c>
      <c r="C350" s="240" t="s">
        <v>404</v>
      </c>
      <c r="E350" s="243">
        <v>45645</v>
      </c>
      <c r="G350" s="240">
        <v>-1953</v>
      </c>
      <c r="H350" s="240">
        <v>0</v>
      </c>
      <c r="I350" s="242">
        <v>5.4999999999999997E-3</v>
      </c>
      <c r="J350" s="240">
        <v>-355100</v>
      </c>
      <c r="L350" s="247"/>
      <c r="M350" s="248"/>
      <c r="N350" s="240"/>
      <c r="O350" s="250"/>
    </row>
    <row r="351" spans="1:15" x14ac:dyDescent="0.25">
      <c r="A351" s="240" t="s">
        <v>503</v>
      </c>
      <c r="B351" s="239">
        <v>23657502</v>
      </c>
      <c r="C351" s="240" t="s">
        <v>404</v>
      </c>
      <c r="E351" s="243">
        <v>45645</v>
      </c>
      <c r="G351" s="240">
        <v>-589</v>
      </c>
      <c r="H351" s="240">
        <v>0</v>
      </c>
      <c r="I351" s="242">
        <v>5.4999999999999997E-3</v>
      </c>
      <c r="J351" s="240">
        <v>-107130</v>
      </c>
      <c r="L351" s="247"/>
      <c r="M351" s="248"/>
      <c r="N351" s="240"/>
      <c r="O351" s="250"/>
    </row>
    <row r="352" spans="1:15" x14ac:dyDescent="0.25">
      <c r="A352" s="240" t="s">
        <v>503</v>
      </c>
      <c r="B352" s="239">
        <v>23657502</v>
      </c>
      <c r="C352" s="240" t="s">
        <v>404</v>
      </c>
      <c r="E352" s="243">
        <v>45645</v>
      </c>
      <c r="G352" s="240">
        <v>-301</v>
      </c>
      <c r="H352" s="240">
        <v>0</v>
      </c>
      <c r="I352" s="242">
        <v>5.4999999999999997E-3</v>
      </c>
      <c r="J352" s="240">
        <v>-54774</v>
      </c>
      <c r="L352" s="247"/>
      <c r="M352" s="248"/>
      <c r="N352" s="240"/>
      <c r="O352" s="250"/>
    </row>
    <row r="353" spans="1:15" x14ac:dyDescent="0.25">
      <c r="A353" s="240" t="s">
        <v>503</v>
      </c>
      <c r="B353" s="239">
        <v>23657502</v>
      </c>
      <c r="C353" s="240" t="s">
        <v>404</v>
      </c>
      <c r="E353" s="243">
        <v>45645</v>
      </c>
      <c r="G353" s="240">
        <v>-2649</v>
      </c>
      <c r="H353" s="240">
        <v>0</v>
      </c>
      <c r="I353" s="242">
        <v>5.4999999999999997E-3</v>
      </c>
      <c r="J353" s="240">
        <v>-481680</v>
      </c>
      <c r="L353" s="247"/>
      <c r="M353" s="248"/>
      <c r="N353" s="240"/>
      <c r="O353" s="250"/>
    </row>
    <row r="354" spans="1:15" x14ac:dyDescent="0.25">
      <c r="A354" s="240" t="s">
        <v>503</v>
      </c>
      <c r="B354" s="239">
        <v>23657502</v>
      </c>
      <c r="C354" s="240" t="s">
        <v>404</v>
      </c>
      <c r="E354" s="243">
        <v>45645</v>
      </c>
      <c r="G354" s="240">
        <v>-197</v>
      </c>
      <c r="H354" s="240">
        <v>0</v>
      </c>
      <c r="I354" s="242">
        <v>5.4999999999999997E-3</v>
      </c>
      <c r="J354" s="240">
        <v>-35850</v>
      </c>
      <c r="L354" s="247"/>
      <c r="M354" s="248"/>
      <c r="N354" s="240"/>
      <c r="O354" s="250"/>
    </row>
    <row r="355" spans="1:15" x14ac:dyDescent="0.25">
      <c r="A355" s="240" t="s">
        <v>503</v>
      </c>
      <c r="B355" s="239">
        <v>23657502</v>
      </c>
      <c r="C355" s="240" t="s">
        <v>404</v>
      </c>
      <c r="E355" s="243">
        <v>45645</v>
      </c>
      <c r="G355" s="240">
        <v>-1203</v>
      </c>
      <c r="H355" s="240">
        <v>0</v>
      </c>
      <c r="I355" s="242">
        <v>5.4999999999999997E-3</v>
      </c>
      <c r="J355" s="240">
        <v>-218800</v>
      </c>
      <c r="L355" s="247"/>
      <c r="M355" s="248"/>
      <c r="N355" s="240"/>
      <c r="O355" s="250"/>
    </row>
    <row r="356" spans="1:15" x14ac:dyDescent="0.25">
      <c r="A356" s="240" t="s">
        <v>503</v>
      </c>
      <c r="B356" s="239">
        <v>23657502</v>
      </c>
      <c r="C356" s="240" t="s">
        <v>404</v>
      </c>
      <c r="E356" s="243">
        <v>45645</v>
      </c>
      <c r="G356" s="240">
        <v>-499</v>
      </c>
      <c r="H356" s="240">
        <v>0</v>
      </c>
      <c r="I356" s="242">
        <v>5.4999999999999997E-3</v>
      </c>
      <c r="J356" s="240">
        <v>-90744</v>
      </c>
      <c r="L356" s="247"/>
      <c r="M356" s="248"/>
      <c r="N356" s="240"/>
      <c r="O356" s="250"/>
    </row>
    <row r="357" spans="1:15" x14ac:dyDescent="0.25">
      <c r="A357" s="240" t="s">
        <v>503</v>
      </c>
      <c r="B357" s="239">
        <v>23657502</v>
      </c>
      <c r="C357" s="240" t="s">
        <v>404</v>
      </c>
      <c r="E357" s="243">
        <v>45645</v>
      </c>
      <c r="G357" s="240">
        <v>-1769</v>
      </c>
      <c r="H357" s="240">
        <v>0</v>
      </c>
      <c r="I357" s="242">
        <v>5.4999999999999997E-3</v>
      </c>
      <c r="J357" s="240">
        <v>-321708</v>
      </c>
      <c r="L357" s="247"/>
      <c r="M357" s="248"/>
      <c r="N357" s="240"/>
      <c r="O357" s="250"/>
    </row>
    <row r="358" spans="1:15" x14ac:dyDescent="0.25">
      <c r="A358" s="240" t="s">
        <v>503</v>
      </c>
      <c r="B358" s="239">
        <v>23657502</v>
      </c>
      <c r="C358" s="240" t="s">
        <v>404</v>
      </c>
      <c r="E358" s="243">
        <v>45645</v>
      </c>
      <c r="G358" s="240">
        <v>-499</v>
      </c>
      <c r="H358" s="240">
        <v>0</v>
      </c>
      <c r="I358" s="242">
        <v>5.4999999999999997E-3</v>
      </c>
      <c r="J358" s="240">
        <v>-90744</v>
      </c>
      <c r="L358" s="247"/>
      <c r="M358" s="248"/>
      <c r="N358" s="240"/>
      <c r="O358" s="250"/>
    </row>
    <row r="359" spans="1:15" x14ac:dyDescent="0.25">
      <c r="A359" s="240" t="s">
        <v>503</v>
      </c>
      <c r="B359" s="239">
        <v>23657502</v>
      </c>
      <c r="C359" s="240" t="s">
        <v>404</v>
      </c>
      <c r="E359" s="243">
        <v>45645</v>
      </c>
      <c r="G359" s="240">
        <v>-3152</v>
      </c>
      <c r="H359" s="240">
        <v>0</v>
      </c>
      <c r="I359" s="242">
        <v>5.4999999999999997E-3</v>
      </c>
      <c r="J359" s="240">
        <v>-573172</v>
      </c>
      <c r="L359" s="247"/>
      <c r="M359" s="248"/>
      <c r="N359" s="240"/>
      <c r="O359" s="250"/>
    </row>
    <row r="360" spans="1:15" x14ac:dyDescent="0.25">
      <c r="A360" s="240" t="s">
        <v>503</v>
      </c>
      <c r="B360" s="239">
        <v>23657502</v>
      </c>
      <c r="C360" s="240" t="s">
        <v>404</v>
      </c>
      <c r="E360" s="243">
        <v>45645</v>
      </c>
      <c r="G360" s="240">
        <v>-4073</v>
      </c>
      <c r="H360" s="240">
        <v>0</v>
      </c>
      <c r="I360" s="242">
        <v>5.4999999999999997E-3</v>
      </c>
      <c r="J360" s="240">
        <v>-740466</v>
      </c>
      <c r="L360" s="247"/>
      <c r="M360" s="248"/>
      <c r="N360" s="240"/>
      <c r="O360" s="250"/>
    </row>
    <row r="361" spans="1:15" x14ac:dyDescent="0.25">
      <c r="A361" s="240" t="s">
        <v>503</v>
      </c>
      <c r="B361" s="239">
        <v>23657502</v>
      </c>
      <c r="C361" s="240" t="s">
        <v>404</v>
      </c>
      <c r="E361" s="243">
        <v>45645</v>
      </c>
      <c r="G361" s="240">
        <v>-168</v>
      </c>
      <c r="H361" s="240">
        <v>0</v>
      </c>
      <c r="I361" s="242">
        <v>5.4999999999999997E-3</v>
      </c>
      <c r="J361" s="240">
        <v>-30570</v>
      </c>
      <c r="L361" s="247"/>
      <c r="M361" s="248"/>
      <c r="N361" s="240"/>
      <c r="O361" s="250"/>
    </row>
    <row r="362" spans="1:15" x14ac:dyDescent="0.25">
      <c r="A362" s="240" t="s">
        <v>503</v>
      </c>
      <c r="B362" s="239">
        <v>23657502</v>
      </c>
      <c r="C362" s="240" t="s">
        <v>404</v>
      </c>
      <c r="E362" s="243">
        <v>45645</v>
      </c>
      <c r="G362" s="240">
        <v>-1178</v>
      </c>
      <c r="H362" s="240">
        <v>0</v>
      </c>
      <c r="I362" s="242">
        <v>5.4999999999999997E-3</v>
      </c>
      <c r="J362" s="240">
        <v>-214260</v>
      </c>
      <c r="L362" s="247"/>
      <c r="M362" s="248"/>
      <c r="N362" s="240"/>
      <c r="O362" s="250"/>
    </row>
    <row r="363" spans="1:15" x14ac:dyDescent="0.25">
      <c r="A363" s="240" t="s">
        <v>503</v>
      </c>
      <c r="B363" s="239">
        <v>23657502</v>
      </c>
      <c r="C363" s="240" t="s">
        <v>404</v>
      </c>
      <c r="E363" s="243">
        <v>45645</v>
      </c>
      <c r="G363" s="240">
        <v>-269</v>
      </c>
      <c r="H363" s="240">
        <v>0</v>
      </c>
      <c r="I363" s="242">
        <v>5.4999999999999997E-3</v>
      </c>
      <c r="J363" s="240">
        <v>-48960</v>
      </c>
      <c r="L363" s="247"/>
      <c r="M363" s="248"/>
      <c r="N363" s="240"/>
      <c r="O363" s="250"/>
    </row>
    <row r="364" spans="1:15" x14ac:dyDescent="0.25">
      <c r="A364" s="240" t="s">
        <v>503</v>
      </c>
      <c r="B364" s="239">
        <v>23657502</v>
      </c>
      <c r="C364" s="240" t="s">
        <v>404</v>
      </c>
      <c r="E364" s="243">
        <v>45645</v>
      </c>
      <c r="G364" s="240">
        <v>-254</v>
      </c>
      <c r="H364" s="240">
        <v>0</v>
      </c>
      <c r="I364" s="242">
        <v>5.4999999999999997E-3</v>
      </c>
      <c r="J364" s="240">
        <v>-46200</v>
      </c>
      <c r="L364" s="247"/>
      <c r="M364" s="248"/>
      <c r="N364" s="240"/>
      <c r="O364" s="250"/>
    </row>
    <row r="365" spans="1:15" x14ac:dyDescent="0.25">
      <c r="A365" s="240" t="s">
        <v>503</v>
      </c>
      <c r="B365" s="239">
        <v>23657502</v>
      </c>
      <c r="C365" s="240" t="s">
        <v>404</v>
      </c>
      <c r="E365" s="243">
        <v>45645</v>
      </c>
      <c r="G365" s="240">
        <v>-182</v>
      </c>
      <c r="H365" s="240">
        <v>0</v>
      </c>
      <c r="I365" s="242">
        <v>5.4999999999999997E-3</v>
      </c>
      <c r="J365" s="240">
        <v>-33076</v>
      </c>
      <c r="L365" s="247"/>
      <c r="M365" s="248"/>
      <c r="N365" s="240"/>
      <c r="O365" s="250"/>
    </row>
    <row r="366" spans="1:15" x14ac:dyDescent="0.25">
      <c r="A366" s="240" t="s">
        <v>503</v>
      </c>
      <c r="B366" s="239">
        <v>23657502</v>
      </c>
      <c r="C366" s="240" t="s">
        <v>404</v>
      </c>
      <c r="E366" s="243">
        <v>45645</v>
      </c>
      <c r="G366" s="240">
        <v>-333</v>
      </c>
      <c r="H366" s="240">
        <v>0</v>
      </c>
      <c r="I366" s="242">
        <v>5.4999999999999997E-3</v>
      </c>
      <c r="J366" s="240">
        <v>-60496</v>
      </c>
      <c r="L366" s="247"/>
      <c r="M366" s="248"/>
      <c r="N366" s="240"/>
      <c r="O366" s="250"/>
    </row>
    <row r="367" spans="1:15" x14ac:dyDescent="0.25">
      <c r="A367" s="240" t="s">
        <v>503</v>
      </c>
      <c r="B367" s="239">
        <v>23657502</v>
      </c>
      <c r="C367" s="240" t="s">
        <v>404</v>
      </c>
      <c r="E367" s="243">
        <v>45645</v>
      </c>
      <c r="G367" s="240">
        <v>-116</v>
      </c>
      <c r="H367" s="240">
        <v>0</v>
      </c>
      <c r="I367" s="242">
        <v>5.4999999999999997E-3</v>
      </c>
      <c r="J367" s="240">
        <v>-21120</v>
      </c>
      <c r="L367" s="247"/>
      <c r="M367" s="248"/>
      <c r="N367" s="240"/>
      <c r="O367" s="250"/>
    </row>
    <row r="368" spans="1:15" x14ac:dyDescent="0.25">
      <c r="A368" s="240" t="s">
        <v>503</v>
      </c>
      <c r="B368" s="239">
        <v>23657502</v>
      </c>
      <c r="C368" s="240" t="s">
        <v>404</v>
      </c>
      <c r="E368" s="243">
        <v>45646</v>
      </c>
      <c r="G368" s="240">
        <v>-9371</v>
      </c>
      <c r="H368" s="240">
        <v>0</v>
      </c>
      <c r="I368" s="242">
        <v>5.4999999999999997E-3</v>
      </c>
      <c r="J368" s="240">
        <v>-1703788</v>
      </c>
      <c r="L368" s="247"/>
      <c r="M368" s="248"/>
      <c r="N368" s="240"/>
      <c r="O368" s="250"/>
    </row>
    <row r="369" spans="1:15" x14ac:dyDescent="0.25">
      <c r="A369" s="240" t="s">
        <v>503</v>
      </c>
      <c r="B369" s="239">
        <v>23657502</v>
      </c>
      <c r="C369" s="240" t="s">
        <v>404</v>
      </c>
      <c r="E369" s="243">
        <v>45646</v>
      </c>
      <c r="G369" s="240">
        <v>-314</v>
      </c>
      <c r="H369" s="240">
        <v>0</v>
      </c>
      <c r="I369" s="242">
        <v>5.4999999999999997E-3</v>
      </c>
      <c r="J369" s="240">
        <v>-57052</v>
      </c>
      <c r="L369" s="247"/>
      <c r="M369" s="248"/>
      <c r="N369" s="240"/>
      <c r="O369" s="250"/>
    </row>
    <row r="370" spans="1:15" x14ac:dyDescent="0.25">
      <c r="A370" s="240" t="s">
        <v>503</v>
      </c>
      <c r="B370" s="239">
        <v>23657502</v>
      </c>
      <c r="C370" s="240" t="s">
        <v>404</v>
      </c>
      <c r="E370" s="243">
        <v>45646</v>
      </c>
      <c r="G370" s="240">
        <v>-5634</v>
      </c>
      <c r="H370" s="240">
        <v>0</v>
      </c>
      <c r="I370" s="242">
        <v>5.4999999999999997E-3</v>
      </c>
      <c r="J370" s="240">
        <v>-1024418</v>
      </c>
      <c r="L370" s="247"/>
      <c r="M370" s="248"/>
      <c r="N370" s="240"/>
      <c r="O370" s="250"/>
    </row>
    <row r="371" spans="1:15" x14ac:dyDescent="0.25">
      <c r="A371" s="240" t="s">
        <v>503</v>
      </c>
      <c r="B371" s="239">
        <v>23657502</v>
      </c>
      <c r="C371" s="240" t="s">
        <v>404</v>
      </c>
      <c r="E371" s="243">
        <v>45646</v>
      </c>
      <c r="G371" s="240">
        <v>-7015</v>
      </c>
      <c r="H371" s="240">
        <v>0</v>
      </c>
      <c r="I371" s="242">
        <v>5.4999999999999997E-3</v>
      </c>
      <c r="J371" s="240">
        <v>-1275444</v>
      </c>
      <c r="L371" s="247"/>
      <c r="M371" s="248"/>
      <c r="N371" s="240"/>
      <c r="O371" s="250"/>
    </row>
    <row r="372" spans="1:15" x14ac:dyDescent="0.25">
      <c r="A372" s="240" t="s">
        <v>503</v>
      </c>
      <c r="B372" s="239">
        <v>23657502</v>
      </c>
      <c r="C372" s="240" t="s">
        <v>404</v>
      </c>
      <c r="E372" s="243">
        <v>45646</v>
      </c>
      <c r="G372" s="240">
        <v>-490</v>
      </c>
      <c r="H372" s="240">
        <v>0</v>
      </c>
      <c r="I372" s="242">
        <v>5.4999999999999997E-3</v>
      </c>
      <c r="J372" s="240">
        <v>-89022</v>
      </c>
      <c r="L372" s="247"/>
      <c r="M372" s="248"/>
      <c r="N372" s="240"/>
      <c r="O372" s="250"/>
    </row>
    <row r="373" spans="1:15" x14ac:dyDescent="0.25">
      <c r="A373" s="240" t="s">
        <v>503</v>
      </c>
      <c r="B373" s="239">
        <v>23657502</v>
      </c>
      <c r="C373" s="240" t="s">
        <v>404</v>
      </c>
      <c r="E373" s="243">
        <v>45657</v>
      </c>
      <c r="G373" s="240">
        <v>-168</v>
      </c>
      <c r="H373" s="240">
        <v>0</v>
      </c>
      <c r="I373" s="242">
        <v>5.4999999999999997E-3</v>
      </c>
      <c r="J373" s="240">
        <v>-30570</v>
      </c>
      <c r="L373" s="247"/>
      <c r="M373" s="248"/>
      <c r="N373" s="240"/>
      <c r="O373" s="250"/>
    </row>
    <row r="374" spans="1:15" x14ac:dyDescent="0.25">
      <c r="A374" s="240" t="s">
        <v>503</v>
      </c>
      <c r="B374" s="239">
        <v>23657502</v>
      </c>
      <c r="C374" s="240" t="s">
        <v>404</v>
      </c>
      <c r="E374" s="243">
        <v>45657</v>
      </c>
      <c r="G374" s="240">
        <v>-664</v>
      </c>
      <c r="H374" s="240">
        <v>0</v>
      </c>
      <c r="I374" s="242">
        <v>5.4999999999999997E-3</v>
      </c>
      <c r="J374" s="240">
        <v>-120655</v>
      </c>
      <c r="L374" s="247"/>
      <c r="M374" s="248"/>
      <c r="N374" s="240"/>
      <c r="O374" s="250"/>
    </row>
    <row r="375" spans="1:15" x14ac:dyDescent="0.25">
      <c r="A375" s="240" t="s">
        <v>503</v>
      </c>
      <c r="B375" s="239">
        <v>23657502</v>
      </c>
      <c r="C375" s="240" t="s">
        <v>404</v>
      </c>
      <c r="E375" s="243">
        <v>45657</v>
      </c>
      <c r="G375" s="240">
        <v>-127</v>
      </c>
      <c r="H375" s="240">
        <v>0</v>
      </c>
      <c r="I375" s="242">
        <v>5.4999999999999997E-3</v>
      </c>
      <c r="J375" s="240">
        <v>-23010</v>
      </c>
      <c r="L375" s="247"/>
      <c r="M375" s="248"/>
      <c r="N375" s="240"/>
      <c r="O375" s="250"/>
    </row>
    <row r="376" spans="1:15" x14ac:dyDescent="0.25">
      <c r="A376" s="240" t="s">
        <v>503</v>
      </c>
      <c r="B376" s="239">
        <v>23657502</v>
      </c>
      <c r="C376" s="240" t="s">
        <v>404</v>
      </c>
      <c r="E376" s="243">
        <v>45657</v>
      </c>
      <c r="G376" s="240">
        <v>-643</v>
      </c>
      <c r="H376" s="240">
        <v>0</v>
      </c>
      <c r="I376" s="242">
        <v>5.4999999999999997E-3</v>
      </c>
      <c r="J376" s="240">
        <v>-116820</v>
      </c>
      <c r="L376" s="247"/>
      <c r="M376" s="248"/>
      <c r="N376" s="240"/>
      <c r="O376" s="250"/>
    </row>
    <row r="377" spans="1:15" x14ac:dyDescent="0.25">
      <c r="A377" s="240" t="s">
        <v>503</v>
      </c>
      <c r="B377" s="239">
        <v>23657502</v>
      </c>
      <c r="C377" s="240" t="s">
        <v>404</v>
      </c>
      <c r="E377" s="243">
        <v>45657</v>
      </c>
      <c r="G377" s="240">
        <v>-1686</v>
      </c>
      <c r="H377" s="240">
        <v>0</v>
      </c>
      <c r="I377" s="242">
        <v>5.4999999999999997E-3</v>
      </c>
      <c r="J377" s="240">
        <v>-306600</v>
      </c>
      <c r="L377" s="247"/>
      <c r="M377" s="248"/>
      <c r="N377" s="240"/>
      <c r="O377" s="250"/>
    </row>
    <row r="378" spans="1:15" x14ac:dyDescent="0.25">
      <c r="A378" s="240" t="s">
        <v>503</v>
      </c>
      <c r="B378" s="239">
        <v>23657502</v>
      </c>
      <c r="C378" s="240" t="s">
        <v>404</v>
      </c>
      <c r="E378" s="243">
        <v>45657</v>
      </c>
      <c r="G378" s="240">
        <v>-127</v>
      </c>
      <c r="H378" s="240">
        <v>0</v>
      </c>
      <c r="I378" s="242">
        <v>5.4999999999999997E-3</v>
      </c>
      <c r="J378" s="240">
        <v>-23010</v>
      </c>
      <c r="L378" s="247"/>
      <c r="M378" s="248"/>
      <c r="N378" s="240"/>
      <c r="O378" s="250"/>
    </row>
    <row r="379" spans="1:15" x14ac:dyDescent="0.25">
      <c r="A379" s="240" t="s">
        <v>503</v>
      </c>
      <c r="B379" s="239">
        <v>23657502</v>
      </c>
      <c r="C379" s="240" t="s">
        <v>404</v>
      </c>
      <c r="E379" s="243">
        <v>45657</v>
      </c>
      <c r="G379" s="240">
        <v>-358</v>
      </c>
      <c r="H379" s="240">
        <v>0</v>
      </c>
      <c r="I379" s="242">
        <v>5.4999999999999997E-3</v>
      </c>
      <c r="J379" s="240">
        <v>-65160</v>
      </c>
      <c r="L379" s="247"/>
      <c r="M379" s="248"/>
      <c r="N379" s="240"/>
      <c r="O379" s="250"/>
    </row>
    <row r="380" spans="1:15" x14ac:dyDescent="0.25">
      <c r="A380" s="240" t="s">
        <v>503</v>
      </c>
      <c r="B380" s="239">
        <v>23657502</v>
      </c>
      <c r="C380" s="240" t="s">
        <v>404</v>
      </c>
      <c r="E380" s="243">
        <v>45657</v>
      </c>
      <c r="G380" s="240">
        <v>-235</v>
      </c>
      <c r="H380" s="240">
        <v>0</v>
      </c>
      <c r="I380" s="242">
        <v>5.4999999999999997E-3</v>
      </c>
      <c r="J380" s="240">
        <v>-42720</v>
      </c>
      <c r="L380" s="247"/>
      <c r="M380" s="248"/>
      <c r="N380" s="240"/>
      <c r="O380" s="250"/>
    </row>
    <row r="381" spans="1:15" x14ac:dyDescent="0.25">
      <c r="A381" s="240" t="s">
        <v>503</v>
      </c>
      <c r="B381" s="239">
        <v>23657502</v>
      </c>
      <c r="C381" s="240" t="s">
        <v>404</v>
      </c>
      <c r="E381" s="243">
        <v>45645</v>
      </c>
      <c r="G381" s="240">
        <v>-1114</v>
      </c>
      <c r="H381" s="240">
        <v>0</v>
      </c>
      <c r="I381" s="242">
        <v>5.4999999999999997E-3</v>
      </c>
      <c r="J381" s="240">
        <v>-202464</v>
      </c>
      <c r="L381" s="247"/>
      <c r="M381" s="248"/>
      <c r="N381" s="240"/>
      <c r="O381" s="250"/>
    </row>
    <row r="382" spans="1:15" x14ac:dyDescent="0.25">
      <c r="A382" s="240" t="s">
        <v>503</v>
      </c>
      <c r="B382" s="239">
        <v>23657502</v>
      </c>
      <c r="C382" s="240" t="s">
        <v>404</v>
      </c>
      <c r="E382" s="243">
        <v>45628</v>
      </c>
      <c r="G382" s="240">
        <v>-1768</v>
      </c>
      <c r="H382" s="240">
        <v>0</v>
      </c>
      <c r="I382" s="242">
        <v>5.4999999999999997E-3</v>
      </c>
      <c r="J382" s="240">
        <v>-321390</v>
      </c>
      <c r="L382" s="247"/>
      <c r="M382" s="248"/>
      <c r="N382" s="240"/>
      <c r="O382" s="250"/>
    </row>
    <row r="383" spans="1:15" x14ac:dyDescent="0.25">
      <c r="A383" s="240" t="s">
        <v>503</v>
      </c>
      <c r="B383" s="239">
        <v>23657502</v>
      </c>
      <c r="C383" s="240" t="s">
        <v>404</v>
      </c>
      <c r="E383" s="243">
        <v>45628</v>
      </c>
      <c r="G383" s="240">
        <v>-2038</v>
      </c>
      <c r="H383" s="240">
        <v>0</v>
      </c>
      <c r="I383" s="242">
        <v>5.4999999999999997E-3</v>
      </c>
      <c r="J383" s="240">
        <v>-370468</v>
      </c>
      <c r="L383" s="247"/>
      <c r="M383" s="248"/>
      <c r="N383" s="240"/>
      <c r="O383" s="250"/>
    </row>
    <row r="384" spans="1:15" x14ac:dyDescent="0.25">
      <c r="A384" s="240" t="s">
        <v>503</v>
      </c>
      <c r="B384" s="239">
        <v>23657502</v>
      </c>
      <c r="C384" s="240" t="s">
        <v>404</v>
      </c>
      <c r="E384" s="243">
        <v>45630</v>
      </c>
      <c r="G384" s="240">
        <v>-1672</v>
      </c>
      <c r="H384" s="240">
        <v>0</v>
      </c>
      <c r="I384" s="242">
        <v>5.4999999999999997E-3</v>
      </c>
      <c r="J384" s="240">
        <v>-304080</v>
      </c>
      <c r="L384" s="247"/>
      <c r="M384" s="248"/>
      <c r="N384" s="240"/>
      <c r="O384" s="250"/>
    </row>
    <row r="385" spans="1:15" x14ac:dyDescent="0.25">
      <c r="A385" s="240" t="s">
        <v>503</v>
      </c>
      <c r="B385" s="239">
        <v>23657502</v>
      </c>
      <c r="C385" s="240" t="s">
        <v>404</v>
      </c>
      <c r="E385" s="243">
        <v>45639</v>
      </c>
      <c r="G385" s="240">
        <v>-488</v>
      </c>
      <c r="H385" s="240">
        <v>0</v>
      </c>
      <c r="I385" s="242">
        <v>5.4999999999999997E-3</v>
      </c>
      <c r="J385" s="240">
        <v>-88784</v>
      </c>
      <c r="L385" s="247"/>
      <c r="M385" s="248"/>
      <c r="N385" s="240"/>
      <c r="O385" s="250"/>
    </row>
    <row r="386" spans="1:15" x14ac:dyDescent="0.25">
      <c r="A386" s="240" t="s">
        <v>503</v>
      </c>
      <c r="B386" s="239">
        <v>23657502</v>
      </c>
      <c r="C386" s="240" t="s">
        <v>404</v>
      </c>
      <c r="E386" s="243">
        <v>45642</v>
      </c>
      <c r="G386" s="240">
        <v>-89513</v>
      </c>
      <c r="H386" s="240">
        <v>0</v>
      </c>
      <c r="I386" s="242">
        <v>5.4999999999999997E-3</v>
      </c>
      <c r="J386" s="240">
        <v>-16274999.999984</v>
      </c>
      <c r="L386" s="247"/>
      <c r="M386" s="248"/>
      <c r="N386" s="240"/>
      <c r="O386" s="250"/>
    </row>
    <row r="387" spans="1:15" x14ac:dyDescent="0.25">
      <c r="A387" s="240" t="s">
        <v>503</v>
      </c>
      <c r="B387" s="239">
        <v>23657502</v>
      </c>
      <c r="C387" s="240" t="s">
        <v>404</v>
      </c>
      <c r="E387" s="243">
        <v>45642</v>
      </c>
      <c r="G387" s="240">
        <v>-270</v>
      </c>
      <c r="H387" s="240">
        <v>0</v>
      </c>
      <c r="I387" s="242">
        <v>5.4999999999999997E-3</v>
      </c>
      <c r="J387" s="240">
        <v>-49132</v>
      </c>
      <c r="L387" s="247"/>
      <c r="M387" s="248"/>
      <c r="N387" s="240"/>
      <c r="O387" s="250"/>
    </row>
    <row r="388" spans="1:15" x14ac:dyDescent="0.25">
      <c r="A388" s="240" t="s">
        <v>503</v>
      </c>
      <c r="B388" s="239">
        <v>23657502</v>
      </c>
      <c r="C388" s="240" t="s">
        <v>404</v>
      </c>
      <c r="E388" s="243">
        <v>45645</v>
      </c>
      <c r="G388" s="240">
        <v>-179</v>
      </c>
      <c r="H388" s="240">
        <v>0</v>
      </c>
      <c r="I388" s="242">
        <v>5.4999999999999997E-3</v>
      </c>
      <c r="J388" s="240">
        <v>-32580</v>
      </c>
      <c r="L388" s="247"/>
      <c r="M388" s="248"/>
      <c r="N388" s="240"/>
      <c r="O388" s="250"/>
    </row>
    <row r="389" spans="1:15" x14ac:dyDescent="0.25">
      <c r="A389" s="240" t="s">
        <v>503</v>
      </c>
      <c r="B389" s="239">
        <v>23657502</v>
      </c>
      <c r="C389" s="240" t="s">
        <v>404</v>
      </c>
      <c r="E389" s="243">
        <v>45645</v>
      </c>
      <c r="G389" s="240">
        <v>-1768</v>
      </c>
      <c r="H389" s="240">
        <v>0</v>
      </c>
      <c r="I389" s="242">
        <v>5.4999999999999997E-3</v>
      </c>
      <c r="J389" s="240">
        <v>-321390</v>
      </c>
      <c r="L389" s="247"/>
      <c r="M389" s="248"/>
      <c r="N389" s="240"/>
      <c r="O389" s="250"/>
    </row>
    <row r="390" spans="1:15" x14ac:dyDescent="0.25">
      <c r="A390" s="240" t="s">
        <v>503</v>
      </c>
      <c r="B390" s="239">
        <v>23657502</v>
      </c>
      <c r="C390" s="240" t="s">
        <v>404</v>
      </c>
      <c r="E390" s="243">
        <v>45645</v>
      </c>
      <c r="G390" s="240">
        <v>-1790</v>
      </c>
      <c r="H390" s="240">
        <v>0</v>
      </c>
      <c r="I390" s="242">
        <v>5.4999999999999997E-3</v>
      </c>
      <c r="J390" s="240">
        <v>-325372</v>
      </c>
      <c r="L390" s="247"/>
      <c r="M390" s="248"/>
      <c r="N390" s="240"/>
      <c r="O390" s="250"/>
    </row>
    <row r="391" spans="1:15" x14ac:dyDescent="0.25">
      <c r="A391" s="240" t="s">
        <v>503</v>
      </c>
      <c r="B391" s="239">
        <v>23657502</v>
      </c>
      <c r="C391" s="240" t="s">
        <v>404</v>
      </c>
      <c r="E391" s="243">
        <v>45645</v>
      </c>
      <c r="G391" s="240">
        <v>-2123</v>
      </c>
      <c r="H391" s="240">
        <v>0</v>
      </c>
      <c r="I391" s="242">
        <v>5.4999999999999997E-3</v>
      </c>
      <c r="J391" s="240">
        <v>-385980</v>
      </c>
      <c r="L391" s="247"/>
      <c r="M391" s="248"/>
      <c r="N391" s="240"/>
      <c r="O391" s="250"/>
    </row>
    <row r="392" spans="1:15" x14ac:dyDescent="0.25">
      <c r="A392" s="240" t="s">
        <v>503</v>
      </c>
      <c r="B392" s="239">
        <v>23657502</v>
      </c>
      <c r="C392" s="240" t="s">
        <v>404</v>
      </c>
      <c r="E392" s="243">
        <v>45645</v>
      </c>
      <c r="G392" s="240">
        <v>-541</v>
      </c>
      <c r="H392" s="240">
        <v>0</v>
      </c>
      <c r="I392" s="242">
        <v>5.4999999999999997E-3</v>
      </c>
      <c r="J392" s="240">
        <v>-98334</v>
      </c>
      <c r="L392" s="247"/>
      <c r="M392" s="248"/>
      <c r="N392" s="240"/>
      <c r="O392" s="250"/>
    </row>
    <row r="393" spans="1:15" x14ac:dyDescent="0.25">
      <c r="A393" s="240" t="s">
        <v>503</v>
      </c>
      <c r="B393" s="239">
        <v>23657502</v>
      </c>
      <c r="C393" s="240" t="s">
        <v>404</v>
      </c>
      <c r="E393" s="243">
        <v>45645</v>
      </c>
      <c r="G393" s="240">
        <v>-633</v>
      </c>
      <c r="H393" s="240">
        <v>0</v>
      </c>
      <c r="I393" s="242">
        <v>5.4999999999999997E-3</v>
      </c>
      <c r="J393" s="240">
        <v>-115050</v>
      </c>
      <c r="L393" s="247"/>
      <c r="M393" s="248"/>
      <c r="N393" s="240"/>
      <c r="O393" s="250"/>
    </row>
    <row r="394" spans="1:15" x14ac:dyDescent="0.25">
      <c r="A394" s="240" t="s">
        <v>503</v>
      </c>
      <c r="B394" s="239">
        <v>23657502</v>
      </c>
      <c r="C394" s="240" t="s">
        <v>404</v>
      </c>
      <c r="E394" s="243">
        <v>45645</v>
      </c>
      <c r="G394" s="240">
        <v>-3252</v>
      </c>
      <c r="H394" s="240">
        <v>0</v>
      </c>
      <c r="I394" s="242">
        <v>5.4999999999999997E-3</v>
      </c>
      <c r="J394" s="240">
        <v>-591300</v>
      </c>
      <c r="L394" s="247"/>
      <c r="M394" s="248"/>
      <c r="N394" s="240"/>
      <c r="O394" s="250"/>
    </row>
    <row r="395" spans="1:15" x14ac:dyDescent="0.25">
      <c r="A395" s="240" t="s">
        <v>503</v>
      </c>
      <c r="B395" s="239">
        <v>23657502</v>
      </c>
      <c r="C395" s="240" t="s">
        <v>404</v>
      </c>
      <c r="E395" s="243">
        <v>45645</v>
      </c>
      <c r="G395" s="240">
        <v>-361</v>
      </c>
      <c r="H395" s="240">
        <v>0</v>
      </c>
      <c r="I395" s="242">
        <v>5.4999999999999997E-3</v>
      </c>
      <c r="J395" s="240">
        <v>-65656</v>
      </c>
      <c r="L395" s="247"/>
      <c r="M395" s="248"/>
      <c r="N395" s="240"/>
      <c r="O395" s="250"/>
    </row>
    <row r="396" spans="1:15" x14ac:dyDescent="0.25">
      <c r="A396" s="240" t="s">
        <v>503</v>
      </c>
      <c r="B396" s="239">
        <v>23657502</v>
      </c>
      <c r="C396" s="240" t="s">
        <v>404</v>
      </c>
      <c r="E396" s="243">
        <v>45645</v>
      </c>
      <c r="G396" s="240">
        <v>-3901</v>
      </c>
      <c r="H396" s="240">
        <v>0</v>
      </c>
      <c r="I396" s="242">
        <v>5.4999999999999997E-3</v>
      </c>
      <c r="J396" s="240">
        <v>-709236</v>
      </c>
      <c r="L396" s="247"/>
      <c r="M396" s="248"/>
      <c r="N396" s="240"/>
      <c r="O396" s="250"/>
    </row>
    <row r="397" spans="1:15" x14ac:dyDescent="0.25">
      <c r="A397" s="240" t="s">
        <v>503</v>
      </c>
      <c r="B397" s="239">
        <v>23657502</v>
      </c>
      <c r="C397" s="240" t="s">
        <v>404</v>
      </c>
      <c r="E397" s="243">
        <v>45645</v>
      </c>
      <c r="G397" s="240">
        <v>-9958</v>
      </c>
      <c r="H397" s="240">
        <v>0</v>
      </c>
      <c r="I397" s="242">
        <v>5.4999999999999997E-3</v>
      </c>
      <c r="J397" s="240">
        <v>-1810576</v>
      </c>
      <c r="L397" s="247"/>
      <c r="M397" s="248"/>
      <c r="N397" s="240"/>
      <c r="O397" s="250"/>
    </row>
    <row r="398" spans="1:15" x14ac:dyDescent="0.25">
      <c r="A398" s="240" t="s">
        <v>503</v>
      </c>
      <c r="B398" s="239">
        <v>23657502</v>
      </c>
      <c r="C398" s="240" t="s">
        <v>404</v>
      </c>
      <c r="E398" s="243">
        <v>45645</v>
      </c>
      <c r="G398" s="240">
        <v>-210</v>
      </c>
      <c r="H398" s="240">
        <v>0</v>
      </c>
      <c r="I398" s="242">
        <v>5.4999999999999997E-3</v>
      </c>
      <c r="J398" s="240">
        <v>-38112</v>
      </c>
      <c r="L398" s="247"/>
      <c r="M398" s="248"/>
      <c r="N398" s="240"/>
      <c r="O398" s="250"/>
    </row>
    <row r="399" spans="1:15" x14ac:dyDescent="0.25">
      <c r="A399" s="240" t="s">
        <v>503</v>
      </c>
      <c r="B399" s="239">
        <v>23657502</v>
      </c>
      <c r="C399" s="240" t="s">
        <v>404</v>
      </c>
      <c r="E399" s="243">
        <v>45645</v>
      </c>
      <c r="G399" s="240">
        <v>-8704</v>
      </c>
      <c r="H399" s="240">
        <v>0</v>
      </c>
      <c r="I399" s="242">
        <v>5.4999999999999997E-3</v>
      </c>
      <c r="J399" s="240">
        <v>-1582494</v>
      </c>
      <c r="L399" s="247"/>
      <c r="M399" s="248"/>
      <c r="N399" s="240"/>
      <c r="O399" s="250"/>
    </row>
    <row r="400" spans="1:15" x14ac:dyDescent="0.25">
      <c r="A400" s="240" t="s">
        <v>503</v>
      </c>
      <c r="B400" s="239">
        <v>23657502</v>
      </c>
      <c r="C400" s="240" t="s">
        <v>404</v>
      </c>
      <c r="E400" s="243">
        <v>45645</v>
      </c>
      <c r="G400" s="240">
        <v>-490</v>
      </c>
      <c r="H400" s="240">
        <v>0</v>
      </c>
      <c r="I400" s="242">
        <v>5.4999999999999997E-3</v>
      </c>
      <c r="J400" s="240">
        <v>-89136</v>
      </c>
      <c r="L400" s="247"/>
      <c r="M400" s="248"/>
      <c r="N400" s="240"/>
      <c r="O400" s="250"/>
    </row>
    <row r="401" spans="1:15" x14ac:dyDescent="0.25">
      <c r="A401" s="240" t="s">
        <v>503</v>
      </c>
      <c r="B401" s="239">
        <v>23657502</v>
      </c>
      <c r="C401" s="240" t="s">
        <v>404</v>
      </c>
      <c r="E401" s="243">
        <v>45645</v>
      </c>
      <c r="G401" s="240">
        <v>-210</v>
      </c>
      <c r="H401" s="240">
        <v>0</v>
      </c>
      <c r="I401" s="242">
        <v>5.4999999999999997E-3</v>
      </c>
      <c r="J401" s="240">
        <v>-38112</v>
      </c>
      <c r="L401" s="247"/>
      <c r="M401" s="248"/>
      <c r="N401" s="240"/>
      <c r="O401" s="250"/>
    </row>
    <row r="402" spans="1:15" x14ac:dyDescent="0.25">
      <c r="A402" s="240" t="s">
        <v>503</v>
      </c>
      <c r="B402" s="239">
        <v>23657502</v>
      </c>
      <c r="C402" s="240" t="s">
        <v>404</v>
      </c>
      <c r="E402" s="243">
        <v>45645</v>
      </c>
      <c r="G402" s="240">
        <v>-2030</v>
      </c>
      <c r="H402" s="240">
        <v>0</v>
      </c>
      <c r="I402" s="242">
        <v>5.4999999999999997E-3</v>
      </c>
      <c r="J402" s="240">
        <v>-369004</v>
      </c>
      <c r="L402" s="247"/>
      <c r="M402" s="248"/>
      <c r="N402" s="240"/>
      <c r="O402" s="250"/>
    </row>
    <row r="403" spans="1:15" x14ac:dyDescent="0.25">
      <c r="A403" s="240" t="s">
        <v>503</v>
      </c>
      <c r="B403" s="239">
        <v>23657502</v>
      </c>
      <c r="C403" s="240" t="s">
        <v>404</v>
      </c>
      <c r="E403" s="243">
        <v>45645</v>
      </c>
      <c r="G403" s="240">
        <v>-881</v>
      </c>
      <c r="H403" s="240">
        <v>0</v>
      </c>
      <c r="I403" s="242">
        <v>5.4999999999999997E-3</v>
      </c>
      <c r="J403" s="240">
        <v>-160182</v>
      </c>
      <c r="L403" s="247"/>
      <c r="M403" s="248"/>
      <c r="N403" s="240"/>
      <c r="O403" s="250"/>
    </row>
    <row r="404" spans="1:15" x14ac:dyDescent="0.25">
      <c r="A404" s="240" t="s">
        <v>503</v>
      </c>
      <c r="B404" s="239">
        <v>23657502</v>
      </c>
      <c r="C404" s="240" t="s">
        <v>404</v>
      </c>
      <c r="E404" s="243">
        <v>45645</v>
      </c>
      <c r="G404" s="240">
        <v>-881</v>
      </c>
      <c r="H404" s="240">
        <v>0</v>
      </c>
      <c r="I404" s="242">
        <v>5.4999999999999997E-3</v>
      </c>
      <c r="J404" s="240">
        <v>-160182</v>
      </c>
      <c r="L404" s="247"/>
      <c r="M404" s="248"/>
      <c r="N404" s="240"/>
      <c r="O404" s="250"/>
    </row>
    <row r="405" spans="1:15" x14ac:dyDescent="0.25">
      <c r="A405" s="240" t="s">
        <v>503</v>
      </c>
      <c r="B405" s="239">
        <v>23657502</v>
      </c>
      <c r="C405" s="240" t="s">
        <v>404</v>
      </c>
      <c r="E405" s="243">
        <v>45645</v>
      </c>
      <c r="G405" s="240">
        <v>-231</v>
      </c>
      <c r="H405" s="240">
        <v>0</v>
      </c>
      <c r="I405" s="242">
        <v>5.4999999999999997E-3</v>
      </c>
      <c r="J405" s="240">
        <v>-42000</v>
      </c>
      <c r="L405" s="247"/>
      <c r="M405" s="248"/>
      <c r="N405" s="240"/>
      <c r="O405" s="250"/>
    </row>
    <row r="406" spans="1:15" x14ac:dyDescent="0.25">
      <c r="A406" s="240" t="s">
        <v>503</v>
      </c>
      <c r="B406" s="239">
        <v>23657502</v>
      </c>
      <c r="C406" s="240" t="s">
        <v>404</v>
      </c>
      <c r="E406" s="243">
        <v>45645</v>
      </c>
      <c r="G406" s="240">
        <v>-210</v>
      </c>
      <c r="H406" s="240">
        <v>0</v>
      </c>
      <c r="I406" s="242">
        <v>5.4999999999999997E-3</v>
      </c>
      <c r="J406" s="240">
        <v>-38112</v>
      </c>
      <c r="L406" s="247"/>
      <c r="M406" s="248"/>
      <c r="N406" s="240"/>
      <c r="O406" s="250"/>
    </row>
    <row r="407" spans="1:15" x14ac:dyDescent="0.25">
      <c r="A407" s="240" t="s">
        <v>503</v>
      </c>
      <c r="B407" s="239">
        <v>23657502</v>
      </c>
      <c r="C407" s="240" t="s">
        <v>404</v>
      </c>
      <c r="E407" s="243">
        <v>45645</v>
      </c>
      <c r="G407" s="240">
        <v>-1026</v>
      </c>
      <c r="H407" s="240">
        <v>0</v>
      </c>
      <c r="I407" s="242">
        <v>5.4999999999999997E-3</v>
      </c>
      <c r="J407" s="240">
        <v>-186482</v>
      </c>
      <c r="L407" s="247"/>
      <c r="M407" s="248"/>
      <c r="N407" s="240"/>
      <c r="O407" s="250"/>
    </row>
    <row r="408" spans="1:15" x14ac:dyDescent="0.25">
      <c r="A408" s="240" t="s">
        <v>503</v>
      </c>
      <c r="B408" s="239">
        <v>23657502</v>
      </c>
      <c r="C408" s="240" t="s">
        <v>404</v>
      </c>
      <c r="E408" s="243">
        <v>45645</v>
      </c>
      <c r="G408" s="240">
        <v>-210</v>
      </c>
      <c r="H408" s="240">
        <v>0</v>
      </c>
      <c r="I408" s="242">
        <v>5.4999999999999997E-3</v>
      </c>
      <c r="J408" s="240">
        <v>-38112</v>
      </c>
      <c r="L408" s="247"/>
      <c r="M408" s="248"/>
      <c r="N408" s="240"/>
      <c r="O408" s="250"/>
    </row>
    <row r="409" spans="1:15" x14ac:dyDescent="0.25">
      <c r="A409" s="240" t="s">
        <v>503</v>
      </c>
      <c r="B409" s="239">
        <v>23657502</v>
      </c>
      <c r="C409" s="240" t="s">
        <v>404</v>
      </c>
      <c r="E409" s="243">
        <v>45645</v>
      </c>
      <c r="G409" s="240">
        <v>-231</v>
      </c>
      <c r="H409" s="240">
        <v>0</v>
      </c>
      <c r="I409" s="242">
        <v>5.4999999999999997E-3</v>
      </c>
      <c r="J409" s="240">
        <v>-42000</v>
      </c>
      <c r="L409" s="247"/>
      <c r="M409" s="248"/>
      <c r="N409" s="240"/>
      <c r="O409" s="250"/>
    </row>
    <row r="410" spans="1:15" x14ac:dyDescent="0.25">
      <c r="A410" s="240" t="s">
        <v>503</v>
      </c>
      <c r="B410" s="239">
        <v>23657502</v>
      </c>
      <c r="C410" s="240" t="s">
        <v>404</v>
      </c>
      <c r="E410" s="243">
        <v>45645</v>
      </c>
      <c r="G410" s="240">
        <v>-1822</v>
      </c>
      <c r="H410" s="240">
        <v>0</v>
      </c>
      <c r="I410" s="242">
        <v>5.4999999999999997E-3</v>
      </c>
      <c r="J410" s="240">
        <v>-331204</v>
      </c>
      <c r="L410" s="247"/>
      <c r="M410" s="248"/>
      <c r="N410" s="240"/>
      <c r="O410" s="250"/>
    </row>
    <row r="411" spans="1:15" x14ac:dyDescent="0.25">
      <c r="A411" s="240" t="s">
        <v>503</v>
      </c>
      <c r="B411" s="239">
        <v>23657502</v>
      </c>
      <c r="C411" s="240" t="s">
        <v>404</v>
      </c>
      <c r="E411" s="243">
        <v>45645</v>
      </c>
      <c r="G411" s="240">
        <v>-127</v>
      </c>
      <c r="H411" s="240">
        <v>0</v>
      </c>
      <c r="I411" s="242">
        <v>5.4999999999999997E-3</v>
      </c>
      <c r="J411" s="240">
        <v>-23010</v>
      </c>
      <c r="L411" s="247"/>
      <c r="M411" s="248"/>
      <c r="N411" s="240"/>
      <c r="O411" s="250"/>
    </row>
    <row r="412" spans="1:15" x14ac:dyDescent="0.25">
      <c r="A412" s="240" t="s">
        <v>503</v>
      </c>
      <c r="B412" s="239">
        <v>23657502</v>
      </c>
      <c r="C412" s="240" t="s">
        <v>404</v>
      </c>
      <c r="E412" s="243">
        <v>45646</v>
      </c>
      <c r="G412" s="240">
        <v>-489</v>
      </c>
      <c r="H412" s="240">
        <v>0</v>
      </c>
      <c r="I412" s="242">
        <v>5.4999999999999997E-3</v>
      </c>
      <c r="J412" s="240">
        <v>-88968</v>
      </c>
      <c r="L412" s="247"/>
      <c r="M412" s="248"/>
      <c r="N412" s="240"/>
      <c r="O412" s="250"/>
    </row>
    <row r="413" spans="1:15" x14ac:dyDescent="0.25">
      <c r="A413" s="240" t="s">
        <v>503</v>
      </c>
      <c r="B413" s="239">
        <v>23657502</v>
      </c>
      <c r="C413" s="240" t="s">
        <v>404</v>
      </c>
      <c r="E413" s="243">
        <v>45652</v>
      </c>
      <c r="G413" s="240">
        <v>-554</v>
      </c>
      <c r="H413" s="240">
        <v>0</v>
      </c>
      <c r="I413" s="242">
        <v>5.4999999999999997E-3</v>
      </c>
      <c r="J413" s="240">
        <v>-100740</v>
      </c>
      <c r="L413" s="247"/>
      <c r="M413" s="248"/>
      <c r="N413" s="240"/>
      <c r="O413" s="250"/>
    </row>
    <row r="414" spans="1:15" x14ac:dyDescent="0.25">
      <c r="A414" s="240" t="s">
        <v>503</v>
      </c>
      <c r="B414" s="239">
        <v>23657502</v>
      </c>
      <c r="C414" s="240" t="s">
        <v>404</v>
      </c>
      <c r="E414" s="243">
        <v>45653</v>
      </c>
      <c r="G414" s="240">
        <v>-2254</v>
      </c>
      <c r="H414" s="240">
        <v>0</v>
      </c>
      <c r="I414" s="242">
        <v>5.4999999999999997E-3</v>
      </c>
      <c r="J414" s="240">
        <v>-409751.999993</v>
      </c>
      <c r="L414" s="247"/>
      <c r="M414" s="248"/>
      <c r="N414" s="240"/>
      <c r="O414" s="250"/>
    </row>
    <row r="415" spans="1:15" x14ac:dyDescent="0.25">
      <c r="A415" s="240" t="s">
        <v>503</v>
      </c>
      <c r="B415" s="239">
        <v>23657502</v>
      </c>
      <c r="C415" s="240" t="s">
        <v>404</v>
      </c>
      <c r="E415" s="243">
        <v>45657</v>
      </c>
      <c r="G415" s="240">
        <v>-1172</v>
      </c>
      <c r="H415" s="240">
        <v>0</v>
      </c>
      <c r="I415" s="242">
        <v>5.4999999999999997E-3</v>
      </c>
      <c r="J415" s="240">
        <v>-213056</v>
      </c>
      <c r="L415" s="247"/>
      <c r="M415" s="248"/>
      <c r="N415" s="240"/>
      <c r="O415" s="250"/>
    </row>
    <row r="416" spans="1:15" x14ac:dyDescent="0.25">
      <c r="A416" s="240" t="s">
        <v>503</v>
      </c>
      <c r="B416" s="239">
        <v>23657502</v>
      </c>
      <c r="C416" s="240" t="s">
        <v>404</v>
      </c>
      <c r="E416" s="243">
        <v>45657</v>
      </c>
      <c r="G416" s="240">
        <v>-554</v>
      </c>
      <c r="H416" s="240">
        <v>0</v>
      </c>
      <c r="I416" s="242">
        <v>5.4999999999999997E-3</v>
      </c>
      <c r="J416" s="240">
        <v>-100740</v>
      </c>
      <c r="L416" s="247"/>
      <c r="M416" s="248"/>
      <c r="N416" s="240"/>
      <c r="O416" s="250"/>
    </row>
    <row r="417" spans="1:15" x14ac:dyDescent="0.25">
      <c r="A417" s="240" t="s">
        <v>503</v>
      </c>
      <c r="B417" s="239">
        <v>23657502</v>
      </c>
      <c r="C417" s="240" t="s">
        <v>404</v>
      </c>
      <c r="E417" s="243">
        <v>45657</v>
      </c>
      <c r="G417" s="240">
        <v>-1958</v>
      </c>
      <c r="H417" s="240">
        <v>0</v>
      </c>
      <c r="I417" s="242">
        <v>5.4999999999999997E-3</v>
      </c>
      <c r="J417" s="240">
        <v>-355958</v>
      </c>
      <c r="L417" s="247"/>
      <c r="M417" s="248"/>
      <c r="N417" s="240"/>
      <c r="O417" s="250"/>
    </row>
    <row r="418" spans="1:15" x14ac:dyDescent="0.25">
      <c r="A418" s="240" t="s">
        <v>503</v>
      </c>
      <c r="B418" s="239">
        <v>23657502</v>
      </c>
      <c r="C418" s="240" t="s">
        <v>404</v>
      </c>
      <c r="E418" s="243">
        <v>45657</v>
      </c>
      <c r="G418" s="240">
        <v>-4326</v>
      </c>
      <c r="H418" s="240">
        <v>0</v>
      </c>
      <c r="I418" s="242">
        <v>5.4999999999999997E-3</v>
      </c>
      <c r="J418" s="240">
        <v>-786460</v>
      </c>
      <c r="L418" s="247"/>
      <c r="M418" s="248"/>
      <c r="N418" s="240"/>
      <c r="O418" s="250"/>
    </row>
    <row r="419" spans="1:15" x14ac:dyDescent="0.25">
      <c r="A419" s="240" t="s">
        <v>503</v>
      </c>
      <c r="B419" s="239">
        <v>23657502</v>
      </c>
      <c r="C419" s="240" t="s">
        <v>404</v>
      </c>
      <c r="E419" s="243">
        <v>45657</v>
      </c>
      <c r="G419" s="240">
        <v>-3370</v>
      </c>
      <c r="H419" s="240">
        <v>0</v>
      </c>
      <c r="I419" s="242">
        <v>5.4999999999999997E-3</v>
      </c>
      <c r="J419" s="240">
        <v>-612642</v>
      </c>
      <c r="L419" s="247"/>
      <c r="M419" s="248"/>
      <c r="N419" s="240"/>
      <c r="O419" s="250"/>
    </row>
    <row r="420" spans="1:15" x14ac:dyDescent="0.25">
      <c r="A420" s="240" t="s">
        <v>503</v>
      </c>
      <c r="B420" s="239">
        <v>23657502</v>
      </c>
      <c r="C420" s="240" t="s">
        <v>404</v>
      </c>
      <c r="E420" s="243">
        <v>45657</v>
      </c>
      <c r="G420" s="240">
        <v>-7317</v>
      </c>
      <c r="H420" s="240">
        <v>0</v>
      </c>
      <c r="I420" s="242">
        <v>5.4999999999999997E-3</v>
      </c>
      <c r="J420" s="240">
        <v>-1330280</v>
      </c>
      <c r="L420" s="247"/>
      <c r="M420" s="248"/>
      <c r="N420" s="240"/>
      <c r="O420" s="250"/>
    </row>
    <row r="421" spans="1:15" x14ac:dyDescent="0.25">
      <c r="A421" s="240" t="s">
        <v>503</v>
      </c>
      <c r="B421" s="239">
        <v>23657502</v>
      </c>
      <c r="C421" s="240" t="s">
        <v>404</v>
      </c>
      <c r="E421" s="243">
        <v>45657</v>
      </c>
      <c r="G421" s="240">
        <v>-1895</v>
      </c>
      <c r="H421" s="240">
        <v>0</v>
      </c>
      <c r="I421" s="242">
        <v>5.4999999999999997E-3</v>
      </c>
      <c r="J421" s="240">
        <v>-344610</v>
      </c>
      <c r="L421" s="247"/>
      <c r="M421" s="248"/>
      <c r="N421" s="240"/>
      <c r="O421" s="250"/>
    </row>
    <row r="422" spans="1:15" x14ac:dyDescent="0.25">
      <c r="A422" s="240" t="s">
        <v>503</v>
      </c>
      <c r="B422" s="239">
        <v>23657502</v>
      </c>
      <c r="C422" s="240" t="s">
        <v>404</v>
      </c>
      <c r="E422" s="243">
        <v>45657</v>
      </c>
      <c r="G422" s="240">
        <v>-7091</v>
      </c>
      <c r="H422" s="240">
        <v>0</v>
      </c>
      <c r="I422" s="242">
        <v>5.4999999999999997E-3</v>
      </c>
      <c r="J422" s="240">
        <v>-1289234</v>
      </c>
      <c r="L422" s="247"/>
      <c r="M422" s="248"/>
      <c r="N422" s="240"/>
      <c r="O422" s="250"/>
    </row>
    <row r="423" spans="1:15" x14ac:dyDescent="0.25">
      <c r="A423" s="240" t="s">
        <v>503</v>
      </c>
      <c r="B423" s="239">
        <v>23657502</v>
      </c>
      <c r="C423" s="240" t="s">
        <v>404</v>
      </c>
      <c r="E423" s="243">
        <v>45657</v>
      </c>
      <c r="G423" s="240">
        <v>-1356</v>
      </c>
      <c r="H423" s="240">
        <v>0</v>
      </c>
      <c r="I423" s="242">
        <v>5.4999999999999997E-3</v>
      </c>
      <c r="J423" s="240">
        <v>-246568</v>
      </c>
      <c r="L423" s="247"/>
      <c r="M423" s="248"/>
      <c r="N423" s="240"/>
      <c r="O423" s="250"/>
    </row>
    <row r="424" spans="1:15" x14ac:dyDescent="0.25">
      <c r="A424" s="240" t="s">
        <v>503</v>
      </c>
      <c r="B424" s="239">
        <v>23657502</v>
      </c>
      <c r="C424" s="240" t="s">
        <v>404</v>
      </c>
      <c r="E424" s="243">
        <v>45657</v>
      </c>
      <c r="G424" s="240">
        <v>-2011</v>
      </c>
      <c r="H424" s="240">
        <v>0</v>
      </c>
      <c r="I424" s="242">
        <v>5.4999999999999997E-3</v>
      </c>
      <c r="J424" s="240">
        <v>-365588</v>
      </c>
      <c r="L424" s="247"/>
      <c r="M424" s="248"/>
      <c r="N424" s="240"/>
      <c r="O424" s="250"/>
    </row>
    <row r="425" spans="1:15" x14ac:dyDescent="0.25">
      <c r="A425" s="240" t="s">
        <v>503</v>
      </c>
      <c r="B425" s="239">
        <v>23657502</v>
      </c>
      <c r="C425" s="240" t="s">
        <v>404</v>
      </c>
      <c r="E425" s="243">
        <v>45657</v>
      </c>
      <c r="G425" s="240">
        <v>-3877</v>
      </c>
      <c r="H425" s="240">
        <v>0</v>
      </c>
      <c r="I425" s="242">
        <v>5.4999999999999997E-3</v>
      </c>
      <c r="J425" s="240">
        <v>-704930</v>
      </c>
      <c r="L425" s="247"/>
      <c r="M425" s="248"/>
      <c r="N425" s="240"/>
      <c r="O425" s="250"/>
    </row>
    <row r="426" spans="1:15" x14ac:dyDescent="0.25">
      <c r="A426" s="240" t="s">
        <v>503</v>
      </c>
      <c r="B426" s="239">
        <v>23657502</v>
      </c>
      <c r="C426" s="240" t="s">
        <v>404</v>
      </c>
      <c r="E426" s="243">
        <v>45657</v>
      </c>
      <c r="G426" s="240">
        <v>-1799</v>
      </c>
      <c r="H426" s="240">
        <v>0</v>
      </c>
      <c r="I426" s="242">
        <v>5.4999999999999997E-3</v>
      </c>
      <c r="J426" s="240">
        <v>-327002</v>
      </c>
      <c r="L426" s="247"/>
      <c r="M426" s="248"/>
      <c r="N426" s="240"/>
      <c r="O426" s="250"/>
    </row>
    <row r="427" spans="1:15" x14ac:dyDescent="0.25">
      <c r="A427" s="240" t="s">
        <v>503</v>
      </c>
      <c r="B427" s="239">
        <v>23657502</v>
      </c>
      <c r="C427" s="240" t="s">
        <v>404</v>
      </c>
      <c r="E427" s="243">
        <v>45657</v>
      </c>
      <c r="G427" s="240">
        <v>-1356</v>
      </c>
      <c r="H427" s="240">
        <v>0</v>
      </c>
      <c r="I427" s="242">
        <v>5.4999999999999997E-3</v>
      </c>
      <c r="J427" s="240">
        <v>-246568</v>
      </c>
      <c r="L427" s="247"/>
      <c r="M427" s="248"/>
      <c r="N427" s="240"/>
      <c r="O427" s="250"/>
    </row>
    <row r="428" spans="1:15" x14ac:dyDescent="0.25">
      <c r="A428" s="240" t="s">
        <v>503</v>
      </c>
      <c r="B428" s="239">
        <v>23657502</v>
      </c>
      <c r="C428" s="240" t="s">
        <v>404</v>
      </c>
      <c r="E428" s="243">
        <v>45657</v>
      </c>
      <c r="G428" s="240">
        <v>-5517</v>
      </c>
      <c r="H428" s="240">
        <v>0</v>
      </c>
      <c r="I428" s="242">
        <v>5.4999999999999997E-3</v>
      </c>
      <c r="J428" s="240">
        <v>-1003064</v>
      </c>
      <c r="L428" s="247"/>
      <c r="M428" s="248"/>
      <c r="N428" s="240"/>
      <c r="O428" s="250"/>
    </row>
    <row r="429" spans="1:15" x14ac:dyDescent="0.25">
      <c r="A429" s="240" t="s">
        <v>503</v>
      </c>
      <c r="B429" s="239">
        <v>23657502</v>
      </c>
      <c r="C429" s="240" t="s">
        <v>404</v>
      </c>
      <c r="E429" s="243">
        <v>45657</v>
      </c>
      <c r="G429" s="240">
        <v>-2594</v>
      </c>
      <c r="H429" s="240">
        <v>0</v>
      </c>
      <c r="I429" s="242">
        <v>5.4999999999999997E-3</v>
      </c>
      <c r="J429" s="240">
        <v>-471610</v>
      </c>
      <c r="L429" s="247"/>
      <c r="M429" s="248"/>
      <c r="N429" s="240"/>
      <c r="O429" s="250"/>
    </row>
    <row r="430" spans="1:15" x14ac:dyDescent="0.25">
      <c r="A430" s="240" t="s">
        <v>503</v>
      </c>
      <c r="B430" s="239">
        <v>23657502</v>
      </c>
      <c r="C430" s="240" t="s">
        <v>404</v>
      </c>
      <c r="E430" s="243">
        <v>45657</v>
      </c>
      <c r="G430" s="240">
        <v>-1889</v>
      </c>
      <c r="H430" s="240">
        <v>0</v>
      </c>
      <c r="I430" s="242">
        <v>5.4999999999999997E-3</v>
      </c>
      <c r="J430" s="240">
        <v>-343384</v>
      </c>
      <c r="L430" s="247"/>
      <c r="M430" s="248"/>
      <c r="N430" s="240"/>
      <c r="O430" s="250"/>
    </row>
    <row r="431" spans="1:15" x14ac:dyDescent="0.25">
      <c r="A431" s="240" t="s">
        <v>503</v>
      </c>
      <c r="B431" s="239">
        <v>23657502</v>
      </c>
      <c r="C431" s="240" t="s">
        <v>404</v>
      </c>
      <c r="E431" s="243">
        <v>45657</v>
      </c>
      <c r="G431" s="240">
        <v>-7647</v>
      </c>
      <c r="H431" s="240">
        <v>0</v>
      </c>
      <c r="I431" s="242">
        <v>5.4999999999999997E-3</v>
      </c>
      <c r="J431" s="240">
        <v>-1390310</v>
      </c>
      <c r="L431" s="247"/>
      <c r="M431" s="248"/>
      <c r="N431" s="240"/>
      <c r="O431" s="250"/>
    </row>
    <row r="432" spans="1:15" x14ac:dyDescent="0.25">
      <c r="A432" s="240" t="s">
        <v>503</v>
      </c>
      <c r="B432" s="239">
        <v>23657502</v>
      </c>
      <c r="C432" s="240" t="s">
        <v>404</v>
      </c>
      <c r="E432" s="243">
        <v>45657</v>
      </c>
      <c r="G432" s="240">
        <v>-3461</v>
      </c>
      <c r="H432" s="240">
        <v>0</v>
      </c>
      <c r="I432" s="242">
        <v>5.4999999999999997E-3</v>
      </c>
      <c r="J432" s="240">
        <v>-629224</v>
      </c>
      <c r="L432" s="247"/>
      <c r="M432" s="248"/>
      <c r="N432" s="240"/>
      <c r="O432" s="250"/>
    </row>
    <row r="433" spans="1:15" x14ac:dyDescent="0.25">
      <c r="A433" s="240" t="s">
        <v>503</v>
      </c>
      <c r="B433" s="239">
        <v>23657502</v>
      </c>
      <c r="C433" s="240" t="s">
        <v>404</v>
      </c>
      <c r="E433" s="243">
        <v>45657</v>
      </c>
      <c r="G433" s="240">
        <v>-4792</v>
      </c>
      <c r="H433" s="240">
        <v>0</v>
      </c>
      <c r="I433" s="242">
        <v>5.4999999999999997E-3</v>
      </c>
      <c r="J433" s="240">
        <v>-871294</v>
      </c>
      <c r="L433" s="247"/>
      <c r="M433" s="248"/>
      <c r="N433" s="240"/>
      <c r="O433" s="250"/>
    </row>
    <row r="434" spans="1:15" x14ac:dyDescent="0.25">
      <c r="A434" s="240" t="s">
        <v>503</v>
      </c>
      <c r="B434" s="239">
        <v>23657502</v>
      </c>
      <c r="C434" s="240" t="s">
        <v>404</v>
      </c>
      <c r="E434" s="243">
        <v>45657</v>
      </c>
      <c r="G434" s="240">
        <v>-930</v>
      </c>
      <c r="H434" s="240">
        <v>0</v>
      </c>
      <c r="I434" s="242">
        <v>5.4999999999999997E-3</v>
      </c>
      <c r="J434" s="240">
        <v>-169144</v>
      </c>
      <c r="L434" s="247"/>
      <c r="M434" s="248"/>
      <c r="N434" s="240"/>
      <c r="O434" s="250"/>
    </row>
    <row r="435" spans="1:15" x14ac:dyDescent="0.25">
      <c r="A435" s="240" t="s">
        <v>503</v>
      </c>
      <c r="B435" s="239">
        <v>23657502</v>
      </c>
      <c r="C435" s="240" t="s">
        <v>404</v>
      </c>
      <c r="E435" s="243">
        <v>45645</v>
      </c>
      <c r="G435" s="240">
        <v>-381</v>
      </c>
      <c r="H435" s="240">
        <v>0</v>
      </c>
      <c r="I435" s="242">
        <v>5.4999999999999997E-3</v>
      </c>
      <c r="J435" s="240">
        <v>-69240</v>
      </c>
      <c r="L435" s="247"/>
      <c r="M435" s="248"/>
      <c r="N435" s="240"/>
      <c r="O435" s="250"/>
    </row>
    <row r="436" spans="1:15" x14ac:dyDescent="0.25">
      <c r="A436" s="240" t="s">
        <v>503</v>
      </c>
      <c r="B436" s="239">
        <v>23657502</v>
      </c>
      <c r="C436" s="240" t="s">
        <v>404</v>
      </c>
      <c r="E436" s="243">
        <v>45645</v>
      </c>
      <c r="G436" s="240">
        <v>-538</v>
      </c>
      <c r="H436" s="240">
        <v>0</v>
      </c>
      <c r="I436" s="242">
        <v>5.4999999999999997E-3</v>
      </c>
      <c r="J436" s="240">
        <v>-97740</v>
      </c>
      <c r="L436" s="247"/>
      <c r="M436" s="248"/>
      <c r="N436" s="240"/>
      <c r="O436" s="250"/>
    </row>
    <row r="437" spans="1:15" x14ac:dyDescent="0.25">
      <c r="A437" s="240" t="s">
        <v>503</v>
      </c>
      <c r="B437" s="239">
        <v>23657502</v>
      </c>
      <c r="C437" s="240" t="s">
        <v>404</v>
      </c>
      <c r="E437" s="243">
        <v>45645</v>
      </c>
      <c r="G437" s="240">
        <v>-79</v>
      </c>
      <c r="H437" s="240">
        <v>0</v>
      </c>
      <c r="I437" s="242">
        <v>5.4999999999999997E-3</v>
      </c>
      <c r="J437" s="240">
        <v>-14370</v>
      </c>
      <c r="L437" s="247"/>
      <c r="M437" s="248"/>
      <c r="N437" s="240"/>
      <c r="O437" s="250"/>
    </row>
    <row r="438" spans="1:15" x14ac:dyDescent="0.25">
      <c r="A438" s="240" t="s">
        <v>503</v>
      </c>
      <c r="B438" s="239">
        <v>23657502</v>
      </c>
      <c r="C438" s="240" t="s">
        <v>404</v>
      </c>
      <c r="E438" s="243">
        <v>45644</v>
      </c>
      <c r="G438" s="240">
        <v>-9056</v>
      </c>
      <c r="H438" s="240">
        <v>0</v>
      </c>
      <c r="I438" s="242">
        <v>5.4999999999999997E-3</v>
      </c>
      <c r="J438" s="240">
        <v>-1646500</v>
      </c>
      <c r="L438" s="247"/>
      <c r="M438" s="248"/>
      <c r="N438" s="240"/>
      <c r="O438" s="250"/>
    </row>
    <row r="439" spans="1:15" x14ac:dyDescent="0.25">
      <c r="A439" s="240" t="s">
        <v>503</v>
      </c>
      <c r="B439" s="239">
        <v>23657502</v>
      </c>
      <c r="C439" s="240" t="s">
        <v>404</v>
      </c>
      <c r="E439" s="243">
        <v>45645</v>
      </c>
      <c r="G439" s="240">
        <v>-83</v>
      </c>
      <c r="H439" s="240">
        <v>0</v>
      </c>
      <c r="I439" s="242">
        <v>5.4999999999999997E-3</v>
      </c>
      <c r="J439" s="240">
        <v>-15120</v>
      </c>
      <c r="L439" s="247"/>
      <c r="M439" s="248"/>
      <c r="N439" s="240"/>
      <c r="O439" s="250"/>
    </row>
    <row r="440" spans="1:15" x14ac:dyDescent="0.25">
      <c r="A440" s="240" t="s">
        <v>503</v>
      </c>
      <c r="B440" s="239">
        <v>23657502</v>
      </c>
      <c r="C440" s="240" t="s">
        <v>404</v>
      </c>
      <c r="E440" s="243">
        <v>45645</v>
      </c>
      <c r="G440" s="240">
        <v>-83</v>
      </c>
      <c r="H440" s="240">
        <v>0</v>
      </c>
      <c r="I440" s="242">
        <v>5.4999999999999997E-3</v>
      </c>
      <c r="J440" s="240">
        <v>-15120</v>
      </c>
      <c r="L440" s="247"/>
      <c r="M440" s="248"/>
      <c r="N440" s="240"/>
      <c r="O440" s="250"/>
    </row>
    <row r="441" spans="1:15" x14ac:dyDescent="0.25">
      <c r="A441" s="240" t="s">
        <v>503</v>
      </c>
      <c r="B441" s="239">
        <v>23657502</v>
      </c>
      <c r="C441" s="240" t="s">
        <v>404</v>
      </c>
      <c r="E441" s="243">
        <v>45645</v>
      </c>
      <c r="G441" s="240">
        <v>-231</v>
      </c>
      <c r="H441" s="240">
        <v>0</v>
      </c>
      <c r="I441" s="242">
        <v>5.4999999999999997E-3</v>
      </c>
      <c r="J441" s="240">
        <v>-42000</v>
      </c>
      <c r="L441" s="247"/>
      <c r="M441" s="248"/>
      <c r="N441" s="240"/>
      <c r="O441" s="250"/>
    </row>
    <row r="442" spans="1:15" x14ac:dyDescent="0.25">
      <c r="A442" s="240" t="s">
        <v>503</v>
      </c>
      <c r="B442" s="239">
        <v>23657502</v>
      </c>
      <c r="C442" s="240" t="s">
        <v>404</v>
      </c>
      <c r="E442" s="243">
        <v>45645</v>
      </c>
      <c r="G442" s="240">
        <v>-2920</v>
      </c>
      <c r="H442" s="240">
        <v>0</v>
      </c>
      <c r="I442" s="242">
        <v>5.4999999999999997E-3</v>
      </c>
      <c r="J442" s="240">
        <v>-530892</v>
      </c>
      <c r="L442" s="247"/>
      <c r="M442" s="248"/>
      <c r="N442" s="240"/>
      <c r="O442" s="250"/>
    </row>
    <row r="443" spans="1:15" x14ac:dyDescent="0.25">
      <c r="A443" s="240" t="s">
        <v>503</v>
      </c>
      <c r="B443" s="239">
        <v>23657502</v>
      </c>
      <c r="C443" s="240" t="s">
        <v>404</v>
      </c>
      <c r="E443" s="243">
        <v>45645</v>
      </c>
      <c r="G443" s="240">
        <v>-1695</v>
      </c>
      <c r="H443" s="240">
        <v>0</v>
      </c>
      <c r="I443" s="242">
        <v>5.4999999999999997E-3</v>
      </c>
      <c r="J443" s="240">
        <v>-308204</v>
      </c>
      <c r="L443" s="247"/>
      <c r="M443" s="248"/>
      <c r="N443" s="240"/>
      <c r="O443" s="250"/>
    </row>
    <row r="444" spans="1:15" x14ac:dyDescent="0.25">
      <c r="A444" s="240" t="s">
        <v>503</v>
      </c>
      <c r="B444" s="239">
        <v>23657502</v>
      </c>
      <c r="C444" s="240" t="s">
        <v>404</v>
      </c>
      <c r="E444" s="243">
        <v>45645</v>
      </c>
      <c r="G444" s="240">
        <v>-127</v>
      </c>
      <c r="H444" s="240">
        <v>0</v>
      </c>
      <c r="I444" s="242">
        <v>5.4999999999999997E-3</v>
      </c>
      <c r="J444" s="240">
        <v>-23010</v>
      </c>
      <c r="L444" s="247"/>
      <c r="M444" s="248"/>
      <c r="N444" s="240"/>
      <c r="O444" s="250"/>
    </row>
    <row r="445" spans="1:15" x14ac:dyDescent="0.25">
      <c r="A445" s="240" t="s">
        <v>503</v>
      </c>
      <c r="B445" s="239">
        <v>23657502</v>
      </c>
      <c r="C445" s="240" t="s">
        <v>404</v>
      </c>
      <c r="E445" s="243">
        <v>45645</v>
      </c>
      <c r="G445" s="240">
        <v>-210</v>
      </c>
      <c r="H445" s="240">
        <v>0</v>
      </c>
      <c r="I445" s="242">
        <v>5.4999999999999997E-3</v>
      </c>
      <c r="J445" s="240">
        <v>-38112</v>
      </c>
      <c r="L445" s="247"/>
      <c r="M445" s="248"/>
      <c r="N445" s="240"/>
      <c r="O445" s="250"/>
    </row>
    <row r="446" spans="1:15" x14ac:dyDescent="0.25">
      <c r="A446" s="240" t="s">
        <v>503</v>
      </c>
      <c r="B446" s="239">
        <v>23657502</v>
      </c>
      <c r="C446" s="240" t="s">
        <v>404</v>
      </c>
      <c r="E446" s="243">
        <v>45645</v>
      </c>
      <c r="G446" s="240">
        <v>-441</v>
      </c>
      <c r="H446" s="240">
        <v>0</v>
      </c>
      <c r="I446" s="242">
        <v>5.4999999999999997E-3</v>
      </c>
      <c r="J446" s="240">
        <v>-80112</v>
      </c>
      <c r="L446" s="247"/>
      <c r="M446" s="248"/>
      <c r="N446" s="240"/>
      <c r="O446" s="250"/>
    </row>
    <row r="447" spans="1:15" x14ac:dyDescent="0.25">
      <c r="A447" s="240" t="s">
        <v>503</v>
      </c>
      <c r="B447" s="239">
        <v>23657502</v>
      </c>
      <c r="C447" s="240" t="s">
        <v>404</v>
      </c>
      <c r="E447" s="243">
        <v>45645</v>
      </c>
      <c r="G447" s="240">
        <v>-166</v>
      </c>
      <c r="H447" s="240">
        <v>0</v>
      </c>
      <c r="I447" s="242">
        <v>5.4999999999999997E-3</v>
      </c>
      <c r="J447" s="240">
        <v>-30240</v>
      </c>
      <c r="L447" s="247"/>
      <c r="M447" s="248"/>
      <c r="N447" s="240"/>
      <c r="O447" s="250"/>
    </row>
    <row r="448" spans="1:15" x14ac:dyDescent="0.25">
      <c r="A448" s="240" t="s">
        <v>503</v>
      </c>
      <c r="B448" s="239">
        <v>23657502</v>
      </c>
      <c r="C448" s="240" t="s">
        <v>404</v>
      </c>
      <c r="E448" s="243">
        <v>45645</v>
      </c>
      <c r="G448" s="240">
        <v>-1178</v>
      </c>
      <c r="H448" s="240">
        <v>0</v>
      </c>
      <c r="I448" s="242">
        <v>5.4999999999999997E-3</v>
      </c>
      <c r="J448" s="240">
        <v>-214260</v>
      </c>
      <c r="L448" s="247"/>
      <c r="M448" s="248"/>
      <c r="N448" s="240"/>
      <c r="O448" s="250"/>
    </row>
    <row r="449" spans="1:15" x14ac:dyDescent="0.25">
      <c r="A449" s="240" t="s">
        <v>503</v>
      </c>
      <c r="B449" s="239">
        <v>23657502</v>
      </c>
      <c r="C449" s="240" t="s">
        <v>404</v>
      </c>
      <c r="E449" s="243">
        <v>45645</v>
      </c>
      <c r="G449" s="240">
        <v>-1792</v>
      </c>
      <c r="H449" s="240">
        <v>0</v>
      </c>
      <c r="I449" s="242">
        <v>5.4999999999999997E-3</v>
      </c>
      <c r="J449" s="240">
        <v>-325806</v>
      </c>
      <c r="L449" s="247"/>
      <c r="M449" s="248"/>
      <c r="N449" s="240"/>
      <c r="O449" s="250"/>
    </row>
    <row r="450" spans="1:15" x14ac:dyDescent="0.25">
      <c r="A450" s="240" t="s">
        <v>503</v>
      </c>
      <c r="B450" s="239">
        <v>23657502</v>
      </c>
      <c r="C450" s="240" t="s">
        <v>404</v>
      </c>
      <c r="E450" s="243">
        <v>45645</v>
      </c>
      <c r="G450" s="240">
        <v>-223</v>
      </c>
      <c r="H450" s="240">
        <v>0</v>
      </c>
      <c r="I450" s="242">
        <v>5.4999999999999997E-3</v>
      </c>
      <c r="J450" s="240">
        <v>-40600</v>
      </c>
      <c r="L450" s="247"/>
      <c r="M450" s="248"/>
      <c r="N450" s="240"/>
      <c r="O450" s="250"/>
    </row>
    <row r="451" spans="1:15" x14ac:dyDescent="0.25">
      <c r="A451" s="240" t="s">
        <v>503</v>
      </c>
      <c r="B451" s="239">
        <v>23657502</v>
      </c>
      <c r="C451" s="240" t="s">
        <v>404</v>
      </c>
      <c r="E451" s="243">
        <v>45645</v>
      </c>
      <c r="G451" s="240">
        <v>-881</v>
      </c>
      <c r="H451" s="240">
        <v>0</v>
      </c>
      <c r="I451" s="242">
        <v>5.4999999999999997E-3</v>
      </c>
      <c r="J451" s="240">
        <v>-160182</v>
      </c>
      <c r="L451" s="247"/>
      <c r="M451" s="248"/>
      <c r="N451" s="240"/>
      <c r="O451" s="250"/>
    </row>
    <row r="452" spans="1:15" x14ac:dyDescent="0.25">
      <c r="A452" s="240" t="s">
        <v>503</v>
      </c>
      <c r="B452" s="239">
        <v>23657502</v>
      </c>
      <c r="C452" s="240" t="s">
        <v>404</v>
      </c>
      <c r="E452" s="243">
        <v>45645</v>
      </c>
      <c r="G452" s="240">
        <v>-127</v>
      </c>
      <c r="H452" s="240">
        <v>0</v>
      </c>
      <c r="I452" s="242">
        <v>5.4999999999999997E-3</v>
      </c>
      <c r="J452" s="240">
        <v>-23010</v>
      </c>
      <c r="L452" s="247"/>
      <c r="M452" s="248"/>
      <c r="N452" s="240"/>
      <c r="O452" s="250"/>
    </row>
    <row r="453" spans="1:15" x14ac:dyDescent="0.25">
      <c r="A453" s="240" t="s">
        <v>503</v>
      </c>
      <c r="B453" s="239">
        <v>23657502</v>
      </c>
      <c r="C453" s="240" t="s">
        <v>404</v>
      </c>
      <c r="E453" s="243">
        <v>45645</v>
      </c>
      <c r="G453" s="240">
        <v>-998</v>
      </c>
      <c r="H453" s="240">
        <v>0</v>
      </c>
      <c r="I453" s="242">
        <v>5.4999999999999997E-3</v>
      </c>
      <c r="J453" s="240">
        <v>-181488</v>
      </c>
      <c r="L453" s="247"/>
      <c r="M453" s="248"/>
      <c r="N453" s="240"/>
      <c r="O453" s="250"/>
    </row>
    <row r="454" spans="1:15" x14ac:dyDescent="0.25">
      <c r="A454" s="240" t="s">
        <v>503</v>
      </c>
      <c r="B454" s="239">
        <v>23657502</v>
      </c>
      <c r="C454" s="240" t="s">
        <v>404</v>
      </c>
      <c r="E454" s="243">
        <v>45657</v>
      </c>
      <c r="G454" s="240">
        <v>-179</v>
      </c>
      <c r="H454" s="240">
        <v>0</v>
      </c>
      <c r="I454" s="242">
        <v>5.4999999999999997E-3</v>
      </c>
      <c r="J454" s="240">
        <v>-32580</v>
      </c>
      <c r="L454" s="247"/>
      <c r="M454" s="248"/>
      <c r="N454" s="240"/>
      <c r="O454" s="250"/>
    </row>
    <row r="455" spans="1:15" x14ac:dyDescent="0.25">
      <c r="A455" s="240" t="s">
        <v>503</v>
      </c>
      <c r="B455" s="239">
        <v>23657502</v>
      </c>
      <c r="C455" s="240" t="s">
        <v>404</v>
      </c>
      <c r="E455" s="243">
        <v>45657</v>
      </c>
      <c r="G455" s="240">
        <v>-303</v>
      </c>
      <c r="H455" s="240">
        <v>0</v>
      </c>
      <c r="I455" s="242">
        <v>5.4999999999999997E-3</v>
      </c>
      <c r="J455" s="240">
        <v>-55056</v>
      </c>
      <c r="L455" s="247"/>
      <c r="M455" s="248"/>
      <c r="N455" s="240"/>
      <c r="O455" s="250"/>
    </row>
    <row r="456" spans="1:15" x14ac:dyDescent="0.25">
      <c r="A456" s="240" t="s">
        <v>503</v>
      </c>
      <c r="B456" s="239">
        <v>23657502</v>
      </c>
      <c r="C456" s="240" t="s">
        <v>404</v>
      </c>
      <c r="E456" s="243">
        <v>45628</v>
      </c>
      <c r="G456" s="240">
        <v>-10191</v>
      </c>
      <c r="H456" s="240">
        <v>0</v>
      </c>
      <c r="I456" s="242">
        <v>5.4999999999999997E-3</v>
      </c>
      <c r="J456" s="240">
        <v>-1852880</v>
      </c>
      <c r="L456" s="247"/>
      <c r="M456" s="248"/>
      <c r="N456" s="240"/>
      <c r="O456" s="250"/>
    </row>
    <row r="457" spans="1:15" x14ac:dyDescent="0.25">
      <c r="A457" s="240" t="s">
        <v>503</v>
      </c>
      <c r="B457" s="239">
        <v>23657502</v>
      </c>
      <c r="C457" s="240" t="s">
        <v>404</v>
      </c>
      <c r="E457" s="243">
        <v>45628</v>
      </c>
      <c r="G457" s="240">
        <v>-1202</v>
      </c>
      <c r="H457" s="240">
        <v>0</v>
      </c>
      <c r="I457" s="242">
        <v>5.4999999999999997E-3</v>
      </c>
      <c r="J457" s="240">
        <v>-218520</v>
      </c>
      <c r="L457" s="247"/>
      <c r="M457" s="248"/>
      <c r="N457" s="240"/>
      <c r="O457" s="250"/>
    </row>
    <row r="458" spans="1:15" x14ac:dyDescent="0.25">
      <c r="A458" s="240" t="s">
        <v>503</v>
      </c>
      <c r="B458" s="239">
        <v>23657502</v>
      </c>
      <c r="C458" s="240" t="s">
        <v>404</v>
      </c>
      <c r="E458" s="243">
        <v>45628</v>
      </c>
      <c r="G458" s="240">
        <v>-16418</v>
      </c>
      <c r="H458" s="240">
        <v>0</v>
      </c>
      <c r="I458" s="242">
        <v>5.4999999999999997E-3</v>
      </c>
      <c r="J458" s="240">
        <v>-2985009</v>
      </c>
      <c r="L458" s="247"/>
      <c r="M458" s="248"/>
      <c r="N458" s="240"/>
      <c r="O458" s="250"/>
    </row>
    <row r="459" spans="1:15" x14ac:dyDescent="0.25">
      <c r="A459" s="240" t="s">
        <v>503</v>
      </c>
      <c r="B459" s="239">
        <v>23657502</v>
      </c>
      <c r="C459" s="240" t="s">
        <v>404</v>
      </c>
      <c r="E459" s="243">
        <v>45642</v>
      </c>
      <c r="G459" s="240">
        <v>-4012</v>
      </c>
      <c r="H459" s="240">
        <v>0</v>
      </c>
      <c r="I459" s="242">
        <v>5.4999999999999997E-3</v>
      </c>
      <c r="J459" s="240">
        <v>-729535</v>
      </c>
      <c r="L459" s="247"/>
      <c r="M459" s="248"/>
      <c r="N459" s="240"/>
      <c r="O459" s="250"/>
    </row>
    <row r="460" spans="1:15" x14ac:dyDescent="0.25">
      <c r="A460" s="240" t="s">
        <v>503</v>
      </c>
      <c r="B460" s="239">
        <v>23657502</v>
      </c>
      <c r="C460" s="240" t="s">
        <v>404</v>
      </c>
      <c r="E460" s="243">
        <v>45642</v>
      </c>
      <c r="G460" s="240">
        <v>-496</v>
      </c>
      <c r="H460" s="240">
        <v>0</v>
      </c>
      <c r="I460" s="242">
        <v>5.4999999999999997E-3</v>
      </c>
      <c r="J460" s="240">
        <v>-90173</v>
      </c>
      <c r="L460" s="247"/>
      <c r="M460" s="248"/>
      <c r="N460" s="240"/>
      <c r="O460" s="250"/>
    </row>
    <row r="461" spans="1:15" x14ac:dyDescent="0.25">
      <c r="A461" s="240" t="s">
        <v>503</v>
      </c>
      <c r="B461" s="239">
        <v>23657502</v>
      </c>
      <c r="C461" s="240" t="s">
        <v>404</v>
      </c>
      <c r="E461" s="243">
        <v>45642</v>
      </c>
      <c r="G461" s="240">
        <v>-3899</v>
      </c>
      <c r="H461" s="240">
        <v>0</v>
      </c>
      <c r="I461" s="242">
        <v>5.4999999999999997E-3</v>
      </c>
      <c r="J461" s="240">
        <v>-708858</v>
      </c>
      <c r="L461" s="247"/>
      <c r="M461" s="248"/>
      <c r="N461" s="240"/>
      <c r="O461" s="250"/>
    </row>
    <row r="462" spans="1:15" x14ac:dyDescent="0.25">
      <c r="A462" s="240" t="s">
        <v>503</v>
      </c>
      <c r="B462" s="239">
        <v>23657502</v>
      </c>
      <c r="C462" s="240" t="s">
        <v>404</v>
      </c>
      <c r="E462" s="243">
        <v>45642</v>
      </c>
      <c r="G462" s="240">
        <v>-311</v>
      </c>
      <c r="H462" s="240">
        <v>0</v>
      </c>
      <c r="I462" s="242">
        <v>5.4999999999999997E-3</v>
      </c>
      <c r="J462" s="240">
        <v>-56460</v>
      </c>
      <c r="L462" s="247"/>
      <c r="M462" s="248"/>
      <c r="N462" s="240"/>
      <c r="O462" s="250"/>
    </row>
    <row r="463" spans="1:15" x14ac:dyDescent="0.25">
      <c r="A463" s="240" t="s">
        <v>503</v>
      </c>
      <c r="B463" s="239">
        <v>23657502</v>
      </c>
      <c r="C463" s="240" t="s">
        <v>404</v>
      </c>
      <c r="E463" s="243">
        <v>45646</v>
      </c>
      <c r="G463" s="240">
        <v>-61</v>
      </c>
      <c r="H463" s="240">
        <v>0</v>
      </c>
      <c r="I463" s="242">
        <v>5.4999999999999997E-3</v>
      </c>
      <c r="J463" s="240">
        <v>-11098</v>
      </c>
      <c r="L463" s="247"/>
      <c r="M463" s="248"/>
      <c r="N463" s="240"/>
      <c r="O463" s="250"/>
    </row>
    <row r="464" spans="1:15" x14ac:dyDescent="0.25">
      <c r="A464" s="240" t="s">
        <v>503</v>
      </c>
      <c r="B464" s="239">
        <v>23657502</v>
      </c>
      <c r="C464" s="240" t="s">
        <v>404</v>
      </c>
      <c r="E464" s="243">
        <v>45646</v>
      </c>
      <c r="G464" s="240">
        <v>-61</v>
      </c>
      <c r="H464" s="240">
        <v>0</v>
      </c>
      <c r="I464" s="242">
        <v>5.4999999999999997E-3</v>
      </c>
      <c r="J464" s="240">
        <v>-11098</v>
      </c>
      <c r="L464" s="247"/>
      <c r="M464" s="248"/>
      <c r="N464" s="240"/>
      <c r="O464" s="250"/>
    </row>
    <row r="465" spans="1:15" x14ac:dyDescent="0.25">
      <c r="A465" s="240" t="s">
        <v>503</v>
      </c>
      <c r="B465" s="239">
        <v>23657502</v>
      </c>
      <c r="C465" s="240" t="s">
        <v>404</v>
      </c>
      <c r="E465" s="243">
        <v>45657</v>
      </c>
      <c r="G465" s="240">
        <v>-498</v>
      </c>
      <c r="H465" s="240">
        <v>0</v>
      </c>
      <c r="I465" s="242">
        <v>5.4999999999999997E-3</v>
      </c>
      <c r="J465" s="240">
        <v>-90618</v>
      </c>
      <c r="L465" s="247"/>
      <c r="M465" s="248"/>
      <c r="N465" s="240"/>
      <c r="O465" s="250"/>
    </row>
    <row r="466" spans="1:15" x14ac:dyDescent="0.25">
      <c r="A466" s="240" t="s">
        <v>503</v>
      </c>
      <c r="B466" s="239">
        <v>23657502</v>
      </c>
      <c r="C466" s="240" t="s">
        <v>404</v>
      </c>
      <c r="E466" s="243">
        <v>45657</v>
      </c>
      <c r="G466" s="240">
        <v>-1634</v>
      </c>
      <c r="H466" s="240">
        <v>0</v>
      </c>
      <c r="I466" s="242">
        <v>5.4999999999999997E-3</v>
      </c>
      <c r="J466" s="240">
        <v>-297102</v>
      </c>
      <c r="L466" s="247"/>
      <c r="M466" s="248"/>
      <c r="N466" s="240"/>
      <c r="O466" s="250"/>
    </row>
    <row r="467" spans="1:15" x14ac:dyDescent="0.25">
      <c r="A467" s="240" t="s">
        <v>503</v>
      </c>
      <c r="B467" s="239">
        <v>23657502</v>
      </c>
      <c r="C467" s="240" t="s">
        <v>404</v>
      </c>
      <c r="E467" s="243">
        <v>45657</v>
      </c>
      <c r="G467" s="240">
        <v>-1614</v>
      </c>
      <c r="H467" s="240">
        <v>0</v>
      </c>
      <c r="I467" s="242">
        <v>5.4999999999999997E-3</v>
      </c>
      <c r="J467" s="240">
        <v>-293406</v>
      </c>
      <c r="L467" s="247"/>
      <c r="M467" s="248"/>
      <c r="N467" s="240"/>
      <c r="O467" s="250"/>
    </row>
    <row r="468" spans="1:15" x14ac:dyDescent="0.25">
      <c r="A468" s="240" t="s">
        <v>503</v>
      </c>
      <c r="B468" s="239">
        <v>23657502</v>
      </c>
      <c r="C468" s="240" t="s">
        <v>404</v>
      </c>
      <c r="E468" s="243">
        <v>45657</v>
      </c>
      <c r="G468" s="240">
        <v>-412</v>
      </c>
      <c r="H468" s="240">
        <v>0</v>
      </c>
      <c r="I468" s="242">
        <v>5.4999999999999997E-3</v>
      </c>
      <c r="J468" s="240">
        <v>-74983</v>
      </c>
      <c r="L468" s="247"/>
      <c r="M468" s="248"/>
      <c r="N468" s="240"/>
      <c r="O468" s="250"/>
    </row>
    <row r="469" spans="1:15" x14ac:dyDescent="0.25">
      <c r="A469" s="240" t="s">
        <v>503</v>
      </c>
      <c r="B469" s="239">
        <v>23657502</v>
      </c>
      <c r="C469" s="240" t="s">
        <v>404</v>
      </c>
      <c r="E469" s="243">
        <v>45657</v>
      </c>
      <c r="G469" s="240">
        <v>-378</v>
      </c>
      <c r="H469" s="240">
        <v>0</v>
      </c>
      <c r="I469" s="242">
        <v>5.4999999999999997E-3</v>
      </c>
      <c r="J469" s="240">
        <v>-68650</v>
      </c>
      <c r="L469" s="247"/>
      <c r="M469" s="248"/>
      <c r="N469" s="240"/>
      <c r="O469" s="250"/>
    </row>
    <row r="470" spans="1:15" x14ac:dyDescent="0.25">
      <c r="A470" s="240" t="s">
        <v>503</v>
      </c>
      <c r="B470" s="239">
        <v>23657502</v>
      </c>
      <c r="C470" s="240" t="s">
        <v>404</v>
      </c>
      <c r="E470" s="243">
        <v>45657</v>
      </c>
      <c r="G470" s="240">
        <v>-181</v>
      </c>
      <c r="H470" s="240">
        <v>0</v>
      </c>
      <c r="I470" s="242">
        <v>5.4999999999999997E-3</v>
      </c>
      <c r="J470" s="240">
        <v>-32850</v>
      </c>
      <c r="L470" s="247"/>
      <c r="M470" s="248"/>
      <c r="N470" s="240"/>
      <c r="O470" s="250"/>
    </row>
    <row r="471" spans="1:15" x14ac:dyDescent="0.25">
      <c r="A471" s="240" t="s">
        <v>503</v>
      </c>
      <c r="B471" s="239">
        <v>23657502</v>
      </c>
      <c r="C471" s="240" t="s">
        <v>404</v>
      </c>
      <c r="E471" s="243">
        <v>45657</v>
      </c>
      <c r="G471" s="240">
        <v>-430</v>
      </c>
      <c r="H471" s="240">
        <v>0</v>
      </c>
      <c r="I471" s="242">
        <v>5.4999999999999997E-3</v>
      </c>
      <c r="J471" s="240">
        <v>-78197</v>
      </c>
      <c r="L471" s="247"/>
      <c r="M471" s="248"/>
      <c r="N471" s="240"/>
      <c r="O471" s="250"/>
    </row>
    <row r="472" spans="1:15" x14ac:dyDescent="0.25">
      <c r="A472" s="240" t="s">
        <v>503</v>
      </c>
      <c r="B472" s="239">
        <v>23657502</v>
      </c>
      <c r="C472" s="240" t="s">
        <v>404</v>
      </c>
      <c r="E472" s="243">
        <v>45657</v>
      </c>
      <c r="G472" s="240">
        <v>-233</v>
      </c>
      <c r="H472" s="240">
        <v>0</v>
      </c>
      <c r="I472" s="242">
        <v>5.4999999999999997E-3</v>
      </c>
      <c r="J472" s="240">
        <v>-42402</v>
      </c>
      <c r="L472" s="247"/>
      <c r="M472" s="248"/>
      <c r="N472" s="240"/>
      <c r="O472" s="250"/>
    </row>
    <row r="473" spans="1:15" x14ac:dyDescent="0.25">
      <c r="A473" s="240" t="s">
        <v>503</v>
      </c>
      <c r="B473" s="239">
        <v>23657502</v>
      </c>
      <c r="C473" s="240" t="s">
        <v>404</v>
      </c>
      <c r="E473" s="243">
        <v>45657</v>
      </c>
      <c r="G473" s="240">
        <v>-335</v>
      </c>
      <c r="H473" s="240">
        <v>0</v>
      </c>
      <c r="I473" s="242">
        <v>5.4999999999999997E-3</v>
      </c>
      <c r="J473" s="240">
        <v>-60944</v>
      </c>
      <c r="L473" s="247"/>
      <c r="M473" s="248"/>
      <c r="N473" s="240"/>
      <c r="O473" s="250"/>
    </row>
    <row r="474" spans="1:15" x14ac:dyDescent="0.25">
      <c r="A474" s="240" t="s">
        <v>503</v>
      </c>
      <c r="B474" s="239">
        <v>23657502</v>
      </c>
      <c r="C474" s="240" t="s">
        <v>404</v>
      </c>
      <c r="E474" s="243">
        <v>45657</v>
      </c>
      <c r="G474" s="240">
        <v>-42</v>
      </c>
      <c r="H474" s="240">
        <v>0</v>
      </c>
      <c r="I474" s="242">
        <v>5.4999999999999997E-3</v>
      </c>
      <c r="J474" s="240">
        <v>-7618</v>
      </c>
      <c r="L474" s="247"/>
      <c r="M474" s="248"/>
      <c r="N474" s="240"/>
      <c r="O474" s="250"/>
    </row>
    <row r="475" spans="1:15" x14ac:dyDescent="0.25">
      <c r="A475" s="240" t="s">
        <v>503</v>
      </c>
      <c r="B475" s="239">
        <v>23657502</v>
      </c>
      <c r="C475" s="240" t="s">
        <v>404</v>
      </c>
      <c r="E475" s="243">
        <v>45657</v>
      </c>
      <c r="G475" s="240">
        <v>-1297</v>
      </c>
      <c r="H475" s="240">
        <v>0</v>
      </c>
      <c r="I475" s="242">
        <v>5.4999999999999997E-3</v>
      </c>
      <c r="J475" s="240">
        <v>-235782</v>
      </c>
      <c r="L475" s="247"/>
      <c r="M475" s="248"/>
      <c r="N475" s="240"/>
      <c r="O475" s="250"/>
    </row>
    <row r="476" spans="1:15" x14ac:dyDescent="0.25">
      <c r="A476" s="240" t="s">
        <v>503</v>
      </c>
      <c r="B476" s="239">
        <v>23657502</v>
      </c>
      <c r="C476" s="240" t="s">
        <v>404</v>
      </c>
      <c r="E476" s="243">
        <v>45657</v>
      </c>
      <c r="G476" s="240">
        <v>-838</v>
      </c>
      <c r="H476" s="240">
        <v>0</v>
      </c>
      <c r="I476" s="242">
        <v>5.4999999999999997E-3</v>
      </c>
      <c r="J476" s="240">
        <v>-152360</v>
      </c>
      <c r="L476" s="247"/>
      <c r="M476" s="248"/>
      <c r="N476" s="240"/>
      <c r="O476" s="250"/>
    </row>
    <row r="477" spans="1:15" x14ac:dyDescent="0.25">
      <c r="A477" s="240" t="s">
        <v>503</v>
      </c>
      <c r="B477" s="239">
        <v>23657502</v>
      </c>
      <c r="C477" s="240" t="s">
        <v>404</v>
      </c>
      <c r="E477" s="243">
        <v>45657</v>
      </c>
      <c r="G477" s="240">
        <v>-856</v>
      </c>
      <c r="H477" s="240">
        <v>0</v>
      </c>
      <c r="I477" s="242">
        <v>5.4999999999999997E-3</v>
      </c>
      <c r="J477" s="240">
        <v>-155660</v>
      </c>
      <c r="L477" s="247"/>
      <c r="M477" s="248"/>
      <c r="N477" s="240"/>
      <c r="O477" s="250"/>
    </row>
    <row r="478" spans="1:15" x14ac:dyDescent="0.25">
      <c r="A478" s="240" t="s">
        <v>503</v>
      </c>
      <c r="B478" s="239">
        <v>23657502</v>
      </c>
      <c r="C478" s="240" t="s">
        <v>404</v>
      </c>
      <c r="E478" s="243">
        <v>45657</v>
      </c>
      <c r="G478" s="240">
        <v>-127</v>
      </c>
      <c r="H478" s="240">
        <v>0</v>
      </c>
      <c r="I478" s="242">
        <v>5.4999999999999997E-3</v>
      </c>
      <c r="J478" s="240">
        <v>-23080</v>
      </c>
      <c r="L478" s="247"/>
      <c r="M478" s="248"/>
      <c r="N478" s="240"/>
      <c r="O478" s="250"/>
    </row>
    <row r="479" spans="1:15" x14ac:dyDescent="0.25">
      <c r="A479" s="240" t="s">
        <v>503</v>
      </c>
      <c r="B479" s="239">
        <v>23657502</v>
      </c>
      <c r="C479" s="240" t="s">
        <v>404</v>
      </c>
      <c r="E479" s="243">
        <v>45657</v>
      </c>
      <c r="G479" s="240">
        <v>-389</v>
      </c>
      <c r="H479" s="240">
        <v>0</v>
      </c>
      <c r="I479" s="242">
        <v>5.4999999999999997E-3</v>
      </c>
      <c r="J479" s="240">
        <v>-70670</v>
      </c>
      <c r="L479" s="247"/>
      <c r="M479" s="248"/>
      <c r="N479" s="240"/>
      <c r="O479" s="250"/>
    </row>
    <row r="480" spans="1:15" x14ac:dyDescent="0.25">
      <c r="A480" s="240" t="s">
        <v>503</v>
      </c>
      <c r="B480" s="239">
        <v>23657502</v>
      </c>
      <c r="C480" s="240" t="s">
        <v>404</v>
      </c>
      <c r="E480" s="243">
        <v>45657</v>
      </c>
      <c r="G480" s="240">
        <v>-48</v>
      </c>
      <c r="H480" s="240">
        <v>0</v>
      </c>
      <c r="I480" s="242">
        <v>5.4999999999999997E-3</v>
      </c>
      <c r="J480" s="240">
        <v>-8774</v>
      </c>
      <c r="L480" s="247"/>
      <c r="M480" s="248"/>
      <c r="N480" s="240"/>
      <c r="O480" s="250"/>
    </row>
    <row r="481" spans="1:15" x14ac:dyDescent="0.25">
      <c r="A481" s="240" t="s">
        <v>503</v>
      </c>
      <c r="B481" s="239">
        <v>23657502</v>
      </c>
      <c r="C481" s="240" t="s">
        <v>404</v>
      </c>
      <c r="E481" s="243">
        <v>45657</v>
      </c>
      <c r="G481" s="240">
        <v>-383</v>
      </c>
      <c r="H481" s="240">
        <v>0</v>
      </c>
      <c r="I481" s="242">
        <v>5.4999999999999997E-3</v>
      </c>
      <c r="J481" s="240">
        <v>-69695</v>
      </c>
      <c r="L481" s="247"/>
      <c r="M481" s="248"/>
      <c r="N481" s="240"/>
      <c r="O481" s="250"/>
    </row>
    <row r="482" spans="1:15" x14ac:dyDescent="0.25">
      <c r="A482" s="240" t="s">
        <v>503</v>
      </c>
      <c r="B482" s="239">
        <v>23657502</v>
      </c>
      <c r="C482" s="240" t="s">
        <v>404</v>
      </c>
      <c r="E482" s="243">
        <v>45657</v>
      </c>
      <c r="G482" s="240">
        <v>-42</v>
      </c>
      <c r="H482" s="240">
        <v>0</v>
      </c>
      <c r="I482" s="242">
        <v>5.4999999999999997E-3</v>
      </c>
      <c r="J482" s="240">
        <v>-7618</v>
      </c>
      <c r="L482" s="247"/>
      <c r="M482" s="248"/>
      <c r="N482" s="240"/>
      <c r="O482" s="250"/>
    </row>
    <row r="483" spans="1:15" x14ac:dyDescent="0.25">
      <c r="A483" s="240" t="s">
        <v>503</v>
      </c>
      <c r="B483" s="239">
        <v>23657502</v>
      </c>
      <c r="C483" s="240" t="s">
        <v>404</v>
      </c>
      <c r="E483" s="243">
        <v>45657</v>
      </c>
      <c r="G483" s="240">
        <v>-95</v>
      </c>
      <c r="H483" s="240">
        <v>0</v>
      </c>
      <c r="I483" s="242">
        <v>5.4999999999999997E-3</v>
      </c>
      <c r="J483" s="240">
        <v>-17310</v>
      </c>
      <c r="L483" s="247"/>
      <c r="M483" s="248"/>
      <c r="N483" s="240"/>
      <c r="O483" s="250"/>
    </row>
    <row r="484" spans="1:15" x14ac:dyDescent="0.25">
      <c r="A484" s="240" t="s">
        <v>503</v>
      </c>
      <c r="B484" s="239">
        <v>23657502</v>
      </c>
      <c r="C484" s="240" t="s">
        <v>404</v>
      </c>
      <c r="E484" s="243">
        <v>45657</v>
      </c>
      <c r="G484" s="240">
        <v>-647</v>
      </c>
      <c r="H484" s="240">
        <v>0</v>
      </c>
      <c r="I484" s="242">
        <v>5.4999999999999997E-3</v>
      </c>
      <c r="J484" s="240">
        <v>-117708</v>
      </c>
      <c r="L484" s="247"/>
      <c r="M484" s="248"/>
      <c r="N484" s="240"/>
      <c r="O484" s="250"/>
    </row>
    <row r="485" spans="1:15" x14ac:dyDescent="0.25">
      <c r="A485" s="240" t="s">
        <v>503</v>
      </c>
      <c r="B485" s="239">
        <v>23657502</v>
      </c>
      <c r="C485" s="240" t="s">
        <v>404</v>
      </c>
      <c r="E485" s="243">
        <v>45657</v>
      </c>
      <c r="G485" s="240">
        <v>-2137</v>
      </c>
      <c r="H485" s="240">
        <v>0</v>
      </c>
      <c r="I485" s="242">
        <v>5.4999999999999997E-3</v>
      </c>
      <c r="J485" s="240">
        <v>-388518</v>
      </c>
      <c r="L485" s="247"/>
      <c r="M485" s="248"/>
      <c r="N485" s="240"/>
      <c r="O485" s="250"/>
    </row>
    <row r="486" spans="1:15" x14ac:dyDescent="0.25">
      <c r="A486" s="240" t="s">
        <v>503</v>
      </c>
      <c r="B486" s="239">
        <v>23657502</v>
      </c>
      <c r="C486" s="240" t="s">
        <v>404</v>
      </c>
      <c r="E486" s="243">
        <v>45657</v>
      </c>
      <c r="G486" s="240">
        <v>-164</v>
      </c>
      <c r="H486" s="240">
        <v>0</v>
      </c>
      <c r="I486" s="242">
        <v>5.4999999999999997E-3</v>
      </c>
      <c r="J486" s="240">
        <v>-29790</v>
      </c>
      <c r="L486" s="247"/>
      <c r="M486" s="248"/>
      <c r="N486" s="240"/>
      <c r="O486" s="250"/>
    </row>
    <row r="487" spans="1:15" x14ac:dyDescent="0.25">
      <c r="A487" s="240" t="s">
        <v>503</v>
      </c>
      <c r="B487" s="239">
        <v>23657502</v>
      </c>
      <c r="C487" s="240" t="s">
        <v>404</v>
      </c>
      <c r="E487" s="243">
        <v>45657</v>
      </c>
      <c r="G487" s="240">
        <v>-286</v>
      </c>
      <c r="H487" s="240">
        <v>0</v>
      </c>
      <c r="I487" s="242">
        <v>5.4999999999999997E-3</v>
      </c>
      <c r="J487" s="240">
        <v>-51930</v>
      </c>
      <c r="L487" s="247"/>
      <c r="M487" s="248"/>
      <c r="N487" s="240"/>
      <c r="O487" s="250"/>
    </row>
    <row r="488" spans="1:15" x14ac:dyDescent="0.25">
      <c r="A488" s="240" t="s">
        <v>503</v>
      </c>
      <c r="B488" s="239">
        <v>23657502</v>
      </c>
      <c r="C488" s="240" t="s">
        <v>404</v>
      </c>
      <c r="E488" s="243">
        <v>45657</v>
      </c>
      <c r="G488" s="240">
        <v>-1137</v>
      </c>
      <c r="H488" s="240">
        <v>0</v>
      </c>
      <c r="I488" s="242">
        <v>5.4999999999999997E-3</v>
      </c>
      <c r="J488" s="240">
        <v>-206692</v>
      </c>
      <c r="L488" s="247"/>
      <c r="M488" s="248"/>
      <c r="N488" s="240"/>
      <c r="O488" s="250"/>
    </row>
    <row r="489" spans="1:15" x14ac:dyDescent="0.25">
      <c r="A489" s="240" t="s">
        <v>503</v>
      </c>
      <c r="B489" s="239">
        <v>23657502</v>
      </c>
      <c r="C489" s="240" t="s">
        <v>404</v>
      </c>
      <c r="E489" s="243">
        <v>45657</v>
      </c>
      <c r="G489" s="240">
        <v>-414</v>
      </c>
      <c r="H489" s="240">
        <v>0</v>
      </c>
      <c r="I489" s="242">
        <v>5.4999999999999997E-3</v>
      </c>
      <c r="J489" s="240">
        <v>-75312</v>
      </c>
      <c r="L489" s="247"/>
      <c r="M489" s="248"/>
      <c r="N489" s="240"/>
      <c r="O489" s="250"/>
    </row>
    <row r="490" spans="1:15" x14ac:dyDescent="0.25">
      <c r="A490" s="240" t="s">
        <v>503</v>
      </c>
      <c r="B490" s="239">
        <v>23657502</v>
      </c>
      <c r="C490" s="240" t="s">
        <v>404</v>
      </c>
      <c r="E490" s="243">
        <v>45657</v>
      </c>
      <c r="G490" s="240">
        <v>-145</v>
      </c>
      <c r="H490" s="240">
        <v>0</v>
      </c>
      <c r="I490" s="242">
        <v>5.4999999999999997E-3</v>
      </c>
      <c r="J490" s="240">
        <v>-26322</v>
      </c>
      <c r="L490" s="247"/>
      <c r="M490" s="248"/>
      <c r="N490" s="240"/>
      <c r="O490" s="250"/>
    </row>
    <row r="491" spans="1:15" x14ac:dyDescent="0.25">
      <c r="A491" s="240" t="s">
        <v>503</v>
      </c>
      <c r="B491" s="239">
        <v>23657502</v>
      </c>
      <c r="C491" s="240" t="s">
        <v>404</v>
      </c>
      <c r="E491" s="243">
        <v>45657</v>
      </c>
      <c r="G491" s="240">
        <v>-466</v>
      </c>
      <c r="H491" s="240">
        <v>0</v>
      </c>
      <c r="I491" s="242">
        <v>5.4999999999999997E-3</v>
      </c>
      <c r="J491" s="240">
        <v>-84804</v>
      </c>
      <c r="L491" s="247"/>
      <c r="M491" s="248"/>
      <c r="N491" s="240"/>
      <c r="O491" s="250"/>
    </row>
    <row r="492" spans="1:15" x14ac:dyDescent="0.25">
      <c r="A492" s="240" t="s">
        <v>503</v>
      </c>
      <c r="B492" s="239">
        <v>23657502</v>
      </c>
      <c r="C492" s="240" t="s">
        <v>404</v>
      </c>
      <c r="E492" s="243">
        <v>45657</v>
      </c>
      <c r="G492" s="240">
        <v>-438</v>
      </c>
      <c r="H492" s="240">
        <v>0</v>
      </c>
      <c r="I492" s="242">
        <v>5.4999999999999997E-3</v>
      </c>
      <c r="J492" s="240">
        <v>-79699</v>
      </c>
      <c r="L492" s="247"/>
      <c r="M492" s="248"/>
      <c r="N492" s="240"/>
      <c r="O492" s="250"/>
    </row>
    <row r="493" spans="1:15" x14ac:dyDescent="0.25">
      <c r="A493" s="240" t="s">
        <v>503</v>
      </c>
      <c r="B493" s="239">
        <v>23657502</v>
      </c>
      <c r="C493" s="240" t="s">
        <v>404</v>
      </c>
      <c r="E493" s="243">
        <v>45657</v>
      </c>
      <c r="G493" s="240">
        <v>-311</v>
      </c>
      <c r="H493" s="240">
        <v>0</v>
      </c>
      <c r="I493" s="242">
        <v>5.4999999999999997E-3</v>
      </c>
      <c r="J493" s="240">
        <v>-56484</v>
      </c>
      <c r="L493" s="247"/>
      <c r="M493" s="248"/>
      <c r="N493" s="240"/>
      <c r="O493" s="250"/>
    </row>
    <row r="494" spans="1:15" x14ac:dyDescent="0.25">
      <c r="A494" s="240" t="s">
        <v>503</v>
      </c>
      <c r="B494" s="239">
        <v>23657502</v>
      </c>
      <c r="C494" s="240" t="s">
        <v>404</v>
      </c>
      <c r="E494" s="243">
        <v>45657</v>
      </c>
      <c r="G494" s="240">
        <v>-501</v>
      </c>
      <c r="H494" s="240">
        <v>0</v>
      </c>
      <c r="I494" s="242">
        <v>5.4999999999999997E-3</v>
      </c>
      <c r="J494" s="240">
        <v>-91017</v>
      </c>
      <c r="L494" s="247"/>
      <c r="M494" s="248"/>
      <c r="N494" s="240"/>
      <c r="O494" s="250"/>
    </row>
    <row r="495" spans="1:15" x14ac:dyDescent="0.25">
      <c r="A495" s="240" t="s">
        <v>503</v>
      </c>
      <c r="B495" s="239">
        <v>23657502</v>
      </c>
      <c r="C495" s="240" t="s">
        <v>404</v>
      </c>
      <c r="E495" s="243">
        <v>45657</v>
      </c>
      <c r="G495" s="240">
        <v>-3268</v>
      </c>
      <c r="H495" s="240">
        <v>0</v>
      </c>
      <c r="I495" s="242">
        <v>5.4999999999999997E-3</v>
      </c>
      <c r="J495" s="240">
        <v>-594204</v>
      </c>
      <c r="L495" s="247"/>
      <c r="M495" s="248"/>
      <c r="N495" s="240"/>
      <c r="O495" s="250"/>
    </row>
    <row r="496" spans="1:15" x14ac:dyDescent="0.25">
      <c r="A496" s="240" t="s">
        <v>503</v>
      </c>
      <c r="B496" s="239">
        <v>23657502</v>
      </c>
      <c r="C496" s="240" t="s">
        <v>404</v>
      </c>
      <c r="E496" s="243">
        <v>45657</v>
      </c>
      <c r="G496" s="240">
        <v>-278</v>
      </c>
      <c r="H496" s="240">
        <v>0</v>
      </c>
      <c r="I496" s="242">
        <v>5.4999999999999997E-3</v>
      </c>
      <c r="J496" s="240">
        <v>-50506</v>
      </c>
      <c r="L496" s="247"/>
      <c r="M496" s="248"/>
      <c r="N496" s="240"/>
      <c r="O496" s="250"/>
    </row>
    <row r="497" spans="1:15" x14ac:dyDescent="0.25">
      <c r="A497" s="240" t="s">
        <v>503</v>
      </c>
      <c r="B497" s="239">
        <v>23657502</v>
      </c>
      <c r="C497" s="240" t="s">
        <v>404</v>
      </c>
      <c r="E497" s="243">
        <v>45657</v>
      </c>
      <c r="G497" s="240">
        <v>-926</v>
      </c>
      <c r="H497" s="240">
        <v>0</v>
      </c>
      <c r="I497" s="242">
        <v>5.4999999999999997E-3</v>
      </c>
      <c r="J497" s="240">
        <v>-168410</v>
      </c>
      <c r="L497" s="247"/>
      <c r="M497" s="248"/>
      <c r="N497" s="240"/>
      <c r="O497" s="250"/>
    </row>
    <row r="498" spans="1:15" x14ac:dyDescent="0.25">
      <c r="A498" s="240" t="s">
        <v>503</v>
      </c>
      <c r="B498" s="239">
        <v>23657502</v>
      </c>
      <c r="C498" s="240" t="s">
        <v>404</v>
      </c>
      <c r="E498" s="243">
        <v>45657</v>
      </c>
      <c r="G498" s="240">
        <v>-695</v>
      </c>
      <c r="H498" s="240">
        <v>0</v>
      </c>
      <c r="I498" s="242">
        <v>5.4999999999999997E-3</v>
      </c>
      <c r="J498" s="240">
        <v>-126314</v>
      </c>
      <c r="L498" s="247"/>
      <c r="M498" s="248"/>
      <c r="N498" s="240"/>
      <c r="O498" s="250"/>
    </row>
    <row r="499" spans="1:15" x14ac:dyDescent="0.25">
      <c r="A499" s="240" t="s">
        <v>503</v>
      </c>
      <c r="B499" s="239">
        <v>23657502</v>
      </c>
      <c r="C499" s="240" t="s">
        <v>404</v>
      </c>
      <c r="E499" s="243">
        <v>45657</v>
      </c>
      <c r="G499" s="240">
        <v>-298</v>
      </c>
      <c r="H499" s="240">
        <v>0</v>
      </c>
      <c r="I499" s="242">
        <v>5.4999999999999997E-3</v>
      </c>
      <c r="J499" s="240">
        <v>-54240</v>
      </c>
      <c r="L499" s="247"/>
      <c r="M499" s="248"/>
      <c r="N499" s="240"/>
      <c r="O499" s="250"/>
    </row>
    <row r="500" spans="1:15" x14ac:dyDescent="0.25">
      <c r="A500" s="240" t="s">
        <v>503</v>
      </c>
      <c r="B500" s="239">
        <v>23657502</v>
      </c>
      <c r="C500" s="240" t="s">
        <v>404</v>
      </c>
      <c r="E500" s="243">
        <v>45657</v>
      </c>
      <c r="G500" s="240">
        <v>-571</v>
      </c>
      <c r="H500" s="240">
        <v>0</v>
      </c>
      <c r="I500" s="242">
        <v>5.4999999999999997E-3</v>
      </c>
      <c r="J500" s="240">
        <v>-103796</v>
      </c>
      <c r="L500" s="247"/>
      <c r="M500" s="248"/>
      <c r="N500" s="240"/>
      <c r="O500" s="250"/>
    </row>
    <row r="501" spans="1:15" x14ac:dyDescent="0.25">
      <c r="A501" s="240" t="s">
        <v>503</v>
      </c>
      <c r="B501" s="239">
        <v>23657502</v>
      </c>
      <c r="C501" s="240" t="s">
        <v>404</v>
      </c>
      <c r="E501" s="243">
        <v>45657</v>
      </c>
      <c r="G501" s="240">
        <v>-588</v>
      </c>
      <c r="H501" s="240">
        <v>0</v>
      </c>
      <c r="I501" s="242">
        <v>5.4999999999999997E-3</v>
      </c>
      <c r="J501" s="240">
        <v>-106982</v>
      </c>
      <c r="L501" s="247"/>
      <c r="M501" s="248"/>
      <c r="N501" s="240"/>
      <c r="O501" s="250"/>
    </row>
    <row r="502" spans="1:15" x14ac:dyDescent="0.25">
      <c r="A502" s="240" t="s">
        <v>503</v>
      </c>
      <c r="B502" s="239">
        <v>23657502</v>
      </c>
      <c r="C502" s="240" t="s">
        <v>404</v>
      </c>
      <c r="E502" s="243">
        <v>45657</v>
      </c>
      <c r="G502" s="240">
        <v>-90</v>
      </c>
      <c r="H502" s="240">
        <v>0</v>
      </c>
      <c r="I502" s="242">
        <v>5.4999999999999997E-3</v>
      </c>
      <c r="J502" s="240">
        <v>-16389</v>
      </c>
      <c r="L502" s="247"/>
      <c r="M502" s="248"/>
      <c r="N502" s="240"/>
      <c r="O502" s="250"/>
    </row>
    <row r="503" spans="1:15" x14ac:dyDescent="0.25">
      <c r="A503" s="240" t="s">
        <v>503</v>
      </c>
      <c r="B503" s="239">
        <v>23657502</v>
      </c>
      <c r="C503" s="240" t="s">
        <v>404</v>
      </c>
      <c r="E503" s="243">
        <v>45657</v>
      </c>
      <c r="G503" s="240">
        <v>-152</v>
      </c>
      <c r="H503" s="240">
        <v>0</v>
      </c>
      <c r="I503" s="242">
        <v>5.4999999999999997E-3</v>
      </c>
      <c r="J503" s="240">
        <v>-27571</v>
      </c>
      <c r="L503" s="247"/>
      <c r="M503" s="248"/>
      <c r="N503" s="240"/>
      <c r="O503" s="250"/>
    </row>
    <row r="504" spans="1:15" x14ac:dyDescent="0.25">
      <c r="A504" s="240" t="s">
        <v>503</v>
      </c>
      <c r="B504" s="239">
        <v>23657502</v>
      </c>
      <c r="C504" s="240" t="s">
        <v>404</v>
      </c>
      <c r="E504" s="243">
        <v>45657</v>
      </c>
      <c r="G504" s="240">
        <v>-110</v>
      </c>
      <c r="H504" s="240">
        <v>0</v>
      </c>
      <c r="I504" s="242">
        <v>5.4999999999999997E-3</v>
      </c>
      <c r="J504" s="240">
        <v>-20070</v>
      </c>
      <c r="L504" s="247"/>
      <c r="M504" s="248"/>
      <c r="N504" s="240"/>
      <c r="O504" s="250"/>
    </row>
    <row r="505" spans="1:15" x14ac:dyDescent="0.25">
      <c r="A505" s="240" t="s">
        <v>503</v>
      </c>
      <c r="B505" s="239">
        <v>23657502</v>
      </c>
      <c r="C505" s="240" t="s">
        <v>404</v>
      </c>
      <c r="E505" s="243">
        <v>45657</v>
      </c>
      <c r="G505" s="240">
        <v>-177</v>
      </c>
      <c r="H505" s="240">
        <v>0</v>
      </c>
      <c r="I505" s="242">
        <v>5.4999999999999997E-3</v>
      </c>
      <c r="J505" s="240">
        <v>-32214</v>
      </c>
      <c r="L505" s="247"/>
      <c r="M505" s="248"/>
      <c r="N505" s="240"/>
      <c r="O505" s="250"/>
    </row>
    <row r="506" spans="1:15" x14ac:dyDescent="0.25">
      <c r="A506" s="240" t="s">
        <v>503</v>
      </c>
      <c r="B506" s="239">
        <v>23657502</v>
      </c>
      <c r="C506" s="240" t="s">
        <v>404</v>
      </c>
      <c r="E506" s="243">
        <v>45657</v>
      </c>
      <c r="G506" s="240">
        <v>-135</v>
      </c>
      <c r="H506" s="240">
        <v>0</v>
      </c>
      <c r="I506" s="242">
        <v>5.4999999999999997E-3</v>
      </c>
      <c r="J506" s="240">
        <v>-24506</v>
      </c>
      <c r="L506" s="247"/>
      <c r="M506" s="248"/>
      <c r="N506" s="240"/>
      <c r="O506" s="250"/>
    </row>
    <row r="507" spans="1:15" x14ac:dyDescent="0.25">
      <c r="A507" s="240" t="s">
        <v>503</v>
      </c>
      <c r="B507" s="239">
        <v>23657502</v>
      </c>
      <c r="C507" s="240" t="s">
        <v>404</v>
      </c>
      <c r="E507" s="243">
        <v>45657</v>
      </c>
      <c r="G507" s="240">
        <v>-110</v>
      </c>
      <c r="H507" s="240">
        <v>0</v>
      </c>
      <c r="I507" s="242">
        <v>5.4999999999999997E-3</v>
      </c>
      <c r="J507" s="240">
        <v>-20070</v>
      </c>
      <c r="L507" s="247"/>
      <c r="M507" s="248"/>
      <c r="N507" s="240"/>
      <c r="O507" s="250"/>
    </row>
    <row r="508" spans="1:15" x14ac:dyDescent="0.25">
      <c r="A508" s="240" t="s">
        <v>503</v>
      </c>
      <c r="B508" s="239">
        <v>23657502</v>
      </c>
      <c r="C508" s="240" t="s">
        <v>404</v>
      </c>
      <c r="E508" s="243">
        <v>45657</v>
      </c>
      <c r="G508" s="240">
        <v>-260</v>
      </c>
      <c r="H508" s="240">
        <v>0</v>
      </c>
      <c r="I508" s="242">
        <v>5.4999999999999997E-3</v>
      </c>
      <c r="J508" s="240">
        <v>-47316</v>
      </c>
      <c r="L508" s="247"/>
      <c r="M508" s="248"/>
      <c r="N508" s="240"/>
      <c r="O508" s="250"/>
    </row>
    <row r="509" spans="1:15" x14ac:dyDescent="0.25">
      <c r="A509" s="240" t="s">
        <v>503</v>
      </c>
      <c r="B509" s="239">
        <v>23657502</v>
      </c>
      <c r="C509" s="240" t="s">
        <v>404</v>
      </c>
      <c r="E509" s="243">
        <v>45657</v>
      </c>
      <c r="G509" s="240">
        <v>-361</v>
      </c>
      <c r="H509" s="240">
        <v>0</v>
      </c>
      <c r="I509" s="242">
        <v>5.4999999999999997E-3</v>
      </c>
      <c r="J509" s="240">
        <v>-65556</v>
      </c>
      <c r="L509" s="247"/>
      <c r="M509" s="248"/>
      <c r="N509" s="240"/>
      <c r="O509" s="250"/>
    </row>
    <row r="510" spans="1:15" x14ac:dyDescent="0.25">
      <c r="A510" s="240" t="s">
        <v>503</v>
      </c>
      <c r="B510" s="239">
        <v>23657502</v>
      </c>
      <c r="C510" s="240" t="s">
        <v>404</v>
      </c>
      <c r="E510" s="243">
        <v>45657</v>
      </c>
      <c r="G510" s="240">
        <v>-270</v>
      </c>
      <c r="H510" s="240">
        <v>0</v>
      </c>
      <c r="I510" s="242">
        <v>5.4999999999999997E-3</v>
      </c>
      <c r="J510" s="240">
        <v>-49167</v>
      </c>
      <c r="L510" s="247"/>
      <c r="M510" s="248"/>
      <c r="N510" s="240"/>
      <c r="O510" s="250"/>
    </row>
    <row r="511" spans="1:15" x14ac:dyDescent="0.25">
      <c r="A511" s="240" t="s">
        <v>503</v>
      </c>
      <c r="B511" s="239">
        <v>23657502</v>
      </c>
      <c r="C511" s="240" t="s">
        <v>404</v>
      </c>
      <c r="E511" s="243">
        <v>45657</v>
      </c>
      <c r="G511" s="240">
        <v>-59</v>
      </c>
      <c r="H511" s="240">
        <v>0</v>
      </c>
      <c r="I511" s="242">
        <v>5.4999999999999997E-3</v>
      </c>
      <c r="J511" s="240">
        <v>-10738</v>
      </c>
      <c r="L511" s="247"/>
      <c r="M511" s="248"/>
      <c r="N511" s="240"/>
      <c r="O511" s="250"/>
    </row>
    <row r="512" spans="1:15" x14ac:dyDescent="0.25">
      <c r="A512" s="240" t="s">
        <v>503</v>
      </c>
      <c r="B512" s="239">
        <v>23657502</v>
      </c>
      <c r="C512" s="240" t="s">
        <v>404</v>
      </c>
      <c r="E512" s="243">
        <v>45657</v>
      </c>
      <c r="G512" s="240">
        <v>-90</v>
      </c>
      <c r="H512" s="240">
        <v>0</v>
      </c>
      <c r="I512" s="242">
        <v>5.4999999999999997E-3</v>
      </c>
      <c r="J512" s="240">
        <v>-16389</v>
      </c>
      <c r="L512" s="247"/>
      <c r="M512" s="248"/>
      <c r="N512" s="240"/>
      <c r="O512" s="250"/>
    </row>
    <row r="513" spans="1:15" x14ac:dyDescent="0.25">
      <c r="A513" s="240" t="s">
        <v>503</v>
      </c>
      <c r="B513" s="239">
        <v>23657502</v>
      </c>
      <c r="C513" s="240" t="s">
        <v>404</v>
      </c>
      <c r="E513" s="243">
        <v>45657</v>
      </c>
      <c r="G513" s="240">
        <v>-451</v>
      </c>
      <c r="H513" s="240">
        <v>0</v>
      </c>
      <c r="I513" s="242">
        <v>5.4999999999999997E-3</v>
      </c>
      <c r="J513" s="240">
        <v>-81945</v>
      </c>
      <c r="L513" s="247"/>
      <c r="M513" s="248"/>
      <c r="N513" s="240"/>
      <c r="O513" s="250"/>
    </row>
    <row r="514" spans="1:15" x14ac:dyDescent="0.25">
      <c r="A514" s="240" t="s">
        <v>503</v>
      </c>
      <c r="B514" s="239">
        <v>23657502</v>
      </c>
      <c r="C514" s="240" t="s">
        <v>404</v>
      </c>
      <c r="E514" s="243">
        <v>45657</v>
      </c>
      <c r="G514" s="240">
        <v>-165</v>
      </c>
      <c r="H514" s="240">
        <v>0</v>
      </c>
      <c r="I514" s="242">
        <v>5.4999999999999997E-3</v>
      </c>
      <c r="J514" s="240">
        <v>-29931</v>
      </c>
      <c r="L514" s="247"/>
      <c r="M514" s="248"/>
      <c r="N514" s="240"/>
      <c r="O514" s="250"/>
    </row>
    <row r="515" spans="1:15" x14ac:dyDescent="0.25">
      <c r="A515" s="240" t="s">
        <v>503</v>
      </c>
      <c r="B515" s="239">
        <v>23657502</v>
      </c>
      <c r="C515" s="240" t="s">
        <v>404</v>
      </c>
      <c r="E515" s="243">
        <v>45657</v>
      </c>
      <c r="G515" s="240">
        <v>-811</v>
      </c>
      <c r="H515" s="240">
        <v>0</v>
      </c>
      <c r="I515" s="242">
        <v>5.4999999999999997E-3</v>
      </c>
      <c r="J515" s="240">
        <v>-147501</v>
      </c>
      <c r="L515" s="247"/>
      <c r="M515" s="248"/>
      <c r="N515" s="240"/>
      <c r="O515" s="250"/>
    </row>
    <row r="516" spans="1:15" x14ac:dyDescent="0.25">
      <c r="A516" s="240" t="s">
        <v>503</v>
      </c>
      <c r="B516" s="239">
        <v>23657502</v>
      </c>
      <c r="C516" s="240" t="s">
        <v>404</v>
      </c>
      <c r="E516" s="243">
        <v>45642</v>
      </c>
      <c r="G516" s="240">
        <v>-809</v>
      </c>
      <c r="H516" s="240">
        <v>0</v>
      </c>
      <c r="I516" s="242">
        <v>5.4999999999999997E-3</v>
      </c>
      <c r="J516" s="240">
        <v>-147036</v>
      </c>
      <c r="L516" s="247"/>
      <c r="M516" s="248"/>
      <c r="N516" s="240"/>
      <c r="O516" s="250"/>
    </row>
    <row r="517" spans="1:15" x14ac:dyDescent="0.25">
      <c r="A517" s="240" t="s">
        <v>503</v>
      </c>
      <c r="B517" s="239">
        <v>23657502</v>
      </c>
      <c r="C517" s="240" t="s">
        <v>404</v>
      </c>
      <c r="E517" s="243">
        <v>45645</v>
      </c>
      <c r="G517" s="240">
        <v>-1073</v>
      </c>
      <c r="H517" s="240">
        <v>0</v>
      </c>
      <c r="I517" s="242">
        <v>5.4999999999999997E-3</v>
      </c>
      <c r="J517" s="240">
        <v>-195119.99999700001</v>
      </c>
      <c r="L517" s="247"/>
      <c r="M517" s="248"/>
      <c r="N517" s="240"/>
      <c r="O517" s="250"/>
    </row>
    <row r="518" spans="1:15" x14ac:dyDescent="0.25">
      <c r="A518" s="240" t="s">
        <v>503</v>
      </c>
      <c r="B518" s="239">
        <v>23657502</v>
      </c>
      <c r="C518" s="240" t="s">
        <v>404</v>
      </c>
      <c r="E518" s="243">
        <v>45645</v>
      </c>
      <c r="G518" s="240">
        <v>-8084</v>
      </c>
      <c r="H518" s="240">
        <v>0</v>
      </c>
      <c r="I518" s="242">
        <v>5.4999999999999997E-3</v>
      </c>
      <c r="J518" s="240">
        <v>-1469818</v>
      </c>
      <c r="L518" s="247"/>
      <c r="M518" s="248"/>
      <c r="N518" s="240"/>
      <c r="O518" s="250"/>
    </row>
    <row r="519" spans="1:15" x14ac:dyDescent="0.25">
      <c r="A519" s="240" t="s">
        <v>503</v>
      </c>
      <c r="B519" s="239">
        <v>23657502</v>
      </c>
      <c r="C519" s="240" t="s">
        <v>404</v>
      </c>
      <c r="E519" s="243">
        <v>45645</v>
      </c>
      <c r="G519" s="240">
        <v>-589</v>
      </c>
      <c r="H519" s="240">
        <v>0</v>
      </c>
      <c r="I519" s="242">
        <v>5.4999999999999997E-3</v>
      </c>
      <c r="J519" s="240">
        <v>-107130</v>
      </c>
      <c r="L519" s="247"/>
      <c r="M519" s="248"/>
      <c r="N519" s="240"/>
      <c r="O519" s="250"/>
    </row>
    <row r="520" spans="1:15" x14ac:dyDescent="0.25">
      <c r="A520" s="240" t="s">
        <v>503</v>
      </c>
      <c r="B520" s="239">
        <v>23657502</v>
      </c>
      <c r="C520" s="240" t="s">
        <v>404</v>
      </c>
      <c r="E520" s="243">
        <v>45645</v>
      </c>
      <c r="G520" s="240">
        <v>-1178</v>
      </c>
      <c r="H520" s="240">
        <v>0</v>
      </c>
      <c r="I520" s="242">
        <v>5.4999999999999997E-3</v>
      </c>
      <c r="J520" s="240">
        <v>-214260</v>
      </c>
      <c r="L520" s="247"/>
      <c r="M520" s="248"/>
      <c r="N520" s="240"/>
      <c r="O520" s="250"/>
    </row>
    <row r="521" spans="1:15" x14ac:dyDescent="0.25">
      <c r="A521" s="240" t="s">
        <v>503</v>
      </c>
      <c r="B521" s="239">
        <v>23657502</v>
      </c>
      <c r="C521" s="240" t="s">
        <v>404</v>
      </c>
      <c r="E521" s="243">
        <v>45645</v>
      </c>
      <c r="G521" s="240">
        <v>-16915</v>
      </c>
      <c r="H521" s="240">
        <v>0</v>
      </c>
      <c r="I521" s="242">
        <v>5.4999999999999997E-3</v>
      </c>
      <c r="J521" s="240">
        <v>-3075486</v>
      </c>
      <c r="L521" s="247"/>
      <c r="M521" s="248"/>
      <c r="N521" s="240"/>
      <c r="O521" s="250"/>
    </row>
    <row r="522" spans="1:15" x14ac:dyDescent="0.25">
      <c r="A522" s="240" t="s">
        <v>503</v>
      </c>
      <c r="B522" s="239">
        <v>23657502</v>
      </c>
      <c r="C522" s="240" t="s">
        <v>404</v>
      </c>
      <c r="E522" s="243">
        <v>45645</v>
      </c>
      <c r="G522" s="240">
        <v>-166</v>
      </c>
      <c r="H522" s="240">
        <v>0</v>
      </c>
      <c r="I522" s="242">
        <v>5.4999999999999997E-3</v>
      </c>
      <c r="J522" s="240">
        <v>-30240</v>
      </c>
      <c r="L522" s="247"/>
      <c r="M522" s="248"/>
      <c r="N522" s="240"/>
      <c r="O522" s="250"/>
    </row>
    <row r="523" spans="1:15" x14ac:dyDescent="0.25">
      <c r="A523" s="240" t="s">
        <v>503</v>
      </c>
      <c r="B523" s="239">
        <v>23657502</v>
      </c>
      <c r="C523" s="240" t="s">
        <v>404</v>
      </c>
      <c r="E523" s="243">
        <v>45639</v>
      </c>
      <c r="G523" s="240">
        <v>-166</v>
      </c>
      <c r="H523" s="240">
        <v>0</v>
      </c>
      <c r="I523" s="242">
        <v>5.4999999999999997E-3</v>
      </c>
      <c r="J523" s="240">
        <v>-30240</v>
      </c>
      <c r="L523" s="247"/>
      <c r="M523" s="248"/>
      <c r="N523" s="240"/>
      <c r="O523" s="250"/>
    </row>
    <row r="524" spans="1:15" x14ac:dyDescent="0.25">
      <c r="A524" s="240" t="s">
        <v>503</v>
      </c>
      <c r="B524" s="239">
        <v>23657502</v>
      </c>
      <c r="C524" s="240" t="s">
        <v>404</v>
      </c>
      <c r="E524" s="243">
        <v>45656</v>
      </c>
      <c r="G524" s="240">
        <v>-76</v>
      </c>
      <c r="H524" s="240">
        <v>0</v>
      </c>
      <c r="I524" s="242">
        <v>5.4999999999999997E-3</v>
      </c>
      <c r="J524" s="240">
        <v>-13880</v>
      </c>
      <c r="L524" s="247"/>
      <c r="M524" s="248"/>
      <c r="N524" s="240"/>
      <c r="O524" s="250"/>
    </row>
    <row r="525" spans="1:15" x14ac:dyDescent="0.25">
      <c r="A525" s="240" t="s">
        <v>503</v>
      </c>
      <c r="B525" s="239">
        <v>23657502</v>
      </c>
      <c r="C525" s="240" t="s">
        <v>404</v>
      </c>
      <c r="E525" s="243">
        <v>45639</v>
      </c>
      <c r="G525" s="240">
        <v>-198</v>
      </c>
      <c r="H525" s="240">
        <v>0</v>
      </c>
      <c r="I525" s="242">
        <v>5.4999999999999997E-3</v>
      </c>
      <c r="J525" s="240">
        <v>-36088</v>
      </c>
      <c r="L525" s="247"/>
      <c r="M525" s="248"/>
      <c r="N525" s="240"/>
      <c r="O525" s="250"/>
    </row>
    <row r="526" spans="1:15" x14ac:dyDescent="0.25">
      <c r="A526" s="240" t="s">
        <v>503</v>
      </c>
      <c r="B526" s="239">
        <v>23657502</v>
      </c>
      <c r="C526" s="240" t="s">
        <v>404</v>
      </c>
      <c r="E526" s="243">
        <v>45644</v>
      </c>
      <c r="G526" s="240">
        <v>-233</v>
      </c>
      <c r="H526" s="240">
        <v>0</v>
      </c>
      <c r="I526" s="242">
        <v>5.4999999999999997E-3</v>
      </c>
      <c r="J526" s="240">
        <v>-42396</v>
      </c>
      <c r="L526" s="247"/>
      <c r="M526" s="248"/>
      <c r="N526" s="240"/>
      <c r="O526" s="250"/>
    </row>
    <row r="527" spans="1:15" x14ac:dyDescent="0.25">
      <c r="A527" s="240" t="s">
        <v>503</v>
      </c>
      <c r="B527" s="239">
        <v>23657502</v>
      </c>
      <c r="C527" s="240" t="s">
        <v>404</v>
      </c>
      <c r="E527" s="243">
        <v>45656</v>
      </c>
      <c r="G527" s="240">
        <v>-135</v>
      </c>
      <c r="H527" s="240">
        <v>0</v>
      </c>
      <c r="I527" s="242">
        <v>5.4999999999999997E-3</v>
      </c>
      <c r="J527" s="240">
        <v>-24566</v>
      </c>
      <c r="L527" s="247"/>
      <c r="M527" s="248"/>
      <c r="N527" s="240"/>
      <c r="O527" s="250"/>
    </row>
    <row r="528" spans="1:15" x14ac:dyDescent="0.25">
      <c r="A528" s="240" t="s">
        <v>503</v>
      </c>
      <c r="B528" s="239">
        <v>23657502</v>
      </c>
      <c r="C528" s="240" t="s">
        <v>404</v>
      </c>
      <c r="E528" s="243">
        <v>45642</v>
      </c>
      <c r="G528" s="240">
        <v>0</v>
      </c>
      <c r="H528" s="240">
        <v>1114</v>
      </c>
      <c r="I528" s="242">
        <v>5.4999999999999997E-3</v>
      </c>
      <c r="J528" s="240">
        <v>202464</v>
      </c>
      <c r="L528" s="247"/>
      <c r="M528" s="248"/>
      <c r="N528" s="240"/>
      <c r="O528" s="250"/>
    </row>
    <row r="529" spans="1:15" x14ac:dyDescent="0.25">
      <c r="A529" s="240" t="s">
        <v>503</v>
      </c>
      <c r="B529" s="239">
        <v>23657502</v>
      </c>
      <c r="C529" s="240" t="s">
        <v>404</v>
      </c>
      <c r="E529" s="243">
        <v>45628</v>
      </c>
      <c r="G529" s="240">
        <v>0</v>
      </c>
      <c r="H529" s="240">
        <v>7290</v>
      </c>
      <c r="I529" s="242">
        <v>5.4999999999999997E-3</v>
      </c>
      <c r="J529" s="240">
        <v>1325544</v>
      </c>
      <c r="L529" s="247"/>
      <c r="M529" s="248"/>
      <c r="N529" s="240"/>
      <c r="O529" s="250"/>
    </row>
    <row r="530" spans="1:15" x14ac:dyDescent="0.25">
      <c r="A530" s="240" t="s">
        <v>503</v>
      </c>
      <c r="B530" s="239">
        <v>23657502</v>
      </c>
      <c r="C530" s="240" t="s">
        <v>404</v>
      </c>
      <c r="E530" s="243">
        <v>45628</v>
      </c>
      <c r="G530" s="240">
        <v>0</v>
      </c>
      <c r="H530" s="240">
        <v>2294</v>
      </c>
      <c r="I530" s="242">
        <v>5.4999999999999997E-3</v>
      </c>
      <c r="J530" s="240">
        <v>417120</v>
      </c>
      <c r="L530" s="247"/>
      <c r="M530" s="248"/>
      <c r="N530" s="240"/>
      <c r="O530" s="250"/>
    </row>
    <row r="531" spans="1:15" x14ac:dyDescent="0.25">
      <c r="A531" s="240" t="s">
        <v>503</v>
      </c>
      <c r="B531" s="239">
        <v>23657502</v>
      </c>
      <c r="C531" s="240" t="s">
        <v>404</v>
      </c>
      <c r="E531" s="243">
        <v>45628</v>
      </c>
      <c r="G531" s="240">
        <v>0</v>
      </c>
      <c r="H531" s="240">
        <v>1818</v>
      </c>
      <c r="I531" s="242">
        <v>5.4999999999999997E-3</v>
      </c>
      <c r="J531" s="240">
        <v>330492</v>
      </c>
      <c r="L531" s="247"/>
      <c r="M531" s="248"/>
      <c r="N531" s="240"/>
      <c r="O531" s="250"/>
    </row>
    <row r="532" spans="1:15" x14ac:dyDescent="0.25">
      <c r="A532" s="240" t="s">
        <v>503</v>
      </c>
      <c r="B532" s="239">
        <v>23657502</v>
      </c>
      <c r="C532" s="240" t="s">
        <v>404</v>
      </c>
      <c r="E532" s="243">
        <v>45628</v>
      </c>
      <c r="G532" s="240">
        <v>0</v>
      </c>
      <c r="H532" s="240">
        <v>3345</v>
      </c>
      <c r="I532" s="242">
        <v>5.4999999999999997E-3</v>
      </c>
      <c r="J532" s="240">
        <v>608160</v>
      </c>
      <c r="L532" s="247"/>
      <c r="M532" s="248"/>
      <c r="N532" s="240"/>
      <c r="O532" s="250"/>
    </row>
    <row r="533" spans="1:15" x14ac:dyDescent="0.25">
      <c r="A533" s="240" t="s">
        <v>503</v>
      </c>
      <c r="B533" s="239">
        <v>23657502</v>
      </c>
      <c r="C533" s="240" t="s">
        <v>404</v>
      </c>
      <c r="E533" s="243">
        <v>45628</v>
      </c>
      <c r="G533" s="240">
        <v>0</v>
      </c>
      <c r="H533" s="240">
        <v>3178</v>
      </c>
      <c r="I533" s="242">
        <v>5.4999999999999997E-3</v>
      </c>
      <c r="J533" s="240">
        <v>577776</v>
      </c>
      <c r="L533" s="247"/>
      <c r="M533" s="248"/>
      <c r="N533" s="240"/>
      <c r="O533" s="250"/>
    </row>
    <row r="534" spans="1:15" x14ac:dyDescent="0.25">
      <c r="A534" s="240" t="s">
        <v>503</v>
      </c>
      <c r="B534" s="239">
        <v>23657502</v>
      </c>
      <c r="C534" s="240" t="s">
        <v>404</v>
      </c>
      <c r="E534" s="243">
        <v>45628</v>
      </c>
      <c r="G534" s="240">
        <v>0</v>
      </c>
      <c r="H534" s="240">
        <v>1437</v>
      </c>
      <c r="I534" s="242">
        <v>5.4999999999999997E-3</v>
      </c>
      <c r="J534" s="240">
        <v>261252</v>
      </c>
      <c r="L534" s="247"/>
      <c r="M534" s="248"/>
      <c r="N534" s="240"/>
      <c r="O534" s="250"/>
    </row>
    <row r="535" spans="1:15" x14ac:dyDescent="0.25">
      <c r="A535" s="240" t="s">
        <v>503</v>
      </c>
      <c r="B535" s="239">
        <v>23657502</v>
      </c>
      <c r="C535" s="240" t="s">
        <v>404</v>
      </c>
      <c r="E535" s="243">
        <v>45628</v>
      </c>
      <c r="G535" s="240">
        <v>0</v>
      </c>
      <c r="H535" s="240">
        <v>2448</v>
      </c>
      <c r="I535" s="242">
        <v>5.4999999999999997E-3</v>
      </c>
      <c r="J535" s="240">
        <v>445110</v>
      </c>
      <c r="L535" s="247"/>
      <c r="M535" s="248"/>
      <c r="N535" s="240"/>
      <c r="O535" s="250"/>
    </row>
    <row r="536" spans="1:15" x14ac:dyDescent="0.25">
      <c r="A536" s="240" t="s">
        <v>503</v>
      </c>
      <c r="B536" s="239">
        <v>23657502</v>
      </c>
      <c r="C536" s="240" t="s">
        <v>404</v>
      </c>
      <c r="E536" s="243">
        <v>45628</v>
      </c>
      <c r="G536" s="240">
        <v>0</v>
      </c>
      <c r="H536" s="240">
        <v>15817</v>
      </c>
      <c r="I536" s="242">
        <v>5.4999999999999997E-3</v>
      </c>
      <c r="J536" s="240">
        <v>2875886</v>
      </c>
      <c r="L536" s="247"/>
      <c r="M536" s="248"/>
      <c r="N536" s="240"/>
      <c r="O536" s="250"/>
    </row>
    <row r="537" spans="1:15" x14ac:dyDescent="0.25">
      <c r="A537" s="240" t="s">
        <v>503</v>
      </c>
      <c r="B537" s="239">
        <v>23657502</v>
      </c>
      <c r="C537" s="240" t="s">
        <v>404</v>
      </c>
      <c r="E537" s="243">
        <v>45628</v>
      </c>
      <c r="G537" s="240">
        <v>0</v>
      </c>
      <c r="H537" s="240">
        <v>18868</v>
      </c>
      <c r="I537" s="242">
        <v>5.4999999999999997E-3</v>
      </c>
      <c r="J537" s="240">
        <v>3430550</v>
      </c>
      <c r="L537" s="247"/>
      <c r="M537" s="248"/>
      <c r="N537" s="240"/>
      <c r="O537" s="250"/>
    </row>
    <row r="538" spans="1:15" x14ac:dyDescent="0.25">
      <c r="A538" s="240" t="s">
        <v>503</v>
      </c>
      <c r="B538" s="239">
        <v>23657502</v>
      </c>
      <c r="C538" s="240" t="s">
        <v>404</v>
      </c>
      <c r="E538" s="243">
        <v>45628</v>
      </c>
      <c r="G538" s="240">
        <v>0</v>
      </c>
      <c r="H538" s="240">
        <v>19234</v>
      </c>
      <c r="I538" s="242">
        <v>5.4999999999999997E-3</v>
      </c>
      <c r="J538" s="240">
        <v>3497098</v>
      </c>
      <c r="L538" s="247"/>
      <c r="M538" s="248"/>
      <c r="N538" s="240"/>
      <c r="O538" s="250"/>
    </row>
    <row r="539" spans="1:15" x14ac:dyDescent="0.25">
      <c r="A539" s="240" t="s">
        <v>503</v>
      </c>
      <c r="B539" s="239">
        <v>23657502</v>
      </c>
      <c r="C539" s="240" t="s">
        <v>404</v>
      </c>
      <c r="E539" s="243">
        <v>45628</v>
      </c>
      <c r="G539" s="240">
        <v>0</v>
      </c>
      <c r="H539" s="240">
        <v>9494</v>
      </c>
      <c r="I539" s="242">
        <v>5.4999999999999997E-3</v>
      </c>
      <c r="J539" s="240">
        <v>1726136</v>
      </c>
      <c r="L539" s="247"/>
      <c r="M539" s="248"/>
      <c r="N539" s="240"/>
      <c r="O539" s="250"/>
    </row>
    <row r="540" spans="1:15" x14ac:dyDescent="0.25">
      <c r="A540" s="240" t="s">
        <v>503</v>
      </c>
      <c r="B540" s="239">
        <v>23657502</v>
      </c>
      <c r="C540" s="240" t="s">
        <v>404</v>
      </c>
      <c r="E540" s="243">
        <v>45628</v>
      </c>
      <c r="G540" s="240">
        <v>0</v>
      </c>
      <c r="H540" s="240">
        <v>4137</v>
      </c>
      <c r="I540" s="242">
        <v>5.4999999999999997E-3</v>
      </c>
      <c r="J540" s="240">
        <v>752224</v>
      </c>
      <c r="L540" s="247"/>
      <c r="M540" s="248"/>
      <c r="N540" s="240"/>
      <c r="O540" s="250"/>
    </row>
    <row r="541" spans="1:15" x14ac:dyDescent="0.25">
      <c r="A541" s="240" t="s">
        <v>503</v>
      </c>
      <c r="B541" s="239">
        <v>23657502</v>
      </c>
      <c r="C541" s="240" t="s">
        <v>404</v>
      </c>
      <c r="E541" s="243">
        <v>45628</v>
      </c>
      <c r="G541" s="240">
        <v>0</v>
      </c>
      <c r="H541" s="240">
        <v>11568</v>
      </c>
      <c r="I541" s="242">
        <v>5.4999999999999997E-3</v>
      </c>
      <c r="J541" s="240">
        <v>2103240</v>
      </c>
      <c r="L541" s="247"/>
      <c r="M541" s="248"/>
      <c r="N541" s="240"/>
      <c r="O541" s="250"/>
    </row>
    <row r="542" spans="1:15" x14ac:dyDescent="0.25">
      <c r="A542" s="240" t="s">
        <v>503</v>
      </c>
      <c r="B542" s="239">
        <v>23657502</v>
      </c>
      <c r="C542" s="240" t="s">
        <v>404</v>
      </c>
      <c r="E542" s="243">
        <v>45628</v>
      </c>
      <c r="G542" s="240">
        <v>0</v>
      </c>
      <c r="H542" s="240">
        <v>8243</v>
      </c>
      <c r="I542" s="242">
        <v>5.4999999999999997E-3</v>
      </c>
      <c r="J542" s="240">
        <v>1498792</v>
      </c>
      <c r="L542" s="247"/>
      <c r="M542" s="248"/>
      <c r="N542" s="240"/>
      <c r="O542" s="250"/>
    </row>
    <row r="543" spans="1:15" x14ac:dyDescent="0.25">
      <c r="A543" s="240" t="s">
        <v>503</v>
      </c>
      <c r="B543" s="239">
        <v>23657502</v>
      </c>
      <c r="C543" s="240" t="s">
        <v>404</v>
      </c>
      <c r="E543" s="243">
        <v>45628</v>
      </c>
      <c r="G543" s="240">
        <v>0</v>
      </c>
      <c r="H543" s="240">
        <v>3326</v>
      </c>
      <c r="I543" s="242">
        <v>5.4999999999999997E-3</v>
      </c>
      <c r="J543" s="240">
        <v>604652</v>
      </c>
      <c r="L543" s="247"/>
      <c r="M543" s="248"/>
      <c r="N543" s="240"/>
      <c r="O543" s="250"/>
    </row>
    <row r="544" spans="1:15" x14ac:dyDescent="0.25">
      <c r="A544" s="240" t="s">
        <v>503</v>
      </c>
      <c r="B544" s="239">
        <v>23657502</v>
      </c>
      <c r="C544" s="240" t="s">
        <v>404</v>
      </c>
      <c r="E544" s="243">
        <v>45628</v>
      </c>
      <c r="G544" s="240">
        <v>0</v>
      </c>
      <c r="H544" s="240">
        <v>554</v>
      </c>
      <c r="I544" s="242">
        <v>5.4999999999999997E-3</v>
      </c>
      <c r="J544" s="240">
        <v>100740</v>
      </c>
      <c r="L544" s="247"/>
      <c r="M544" s="248"/>
      <c r="N544" s="240"/>
      <c r="O544" s="250"/>
    </row>
    <row r="545" spans="1:15" x14ac:dyDescent="0.25">
      <c r="A545" s="240" t="s">
        <v>503</v>
      </c>
      <c r="B545" s="239">
        <v>23657502</v>
      </c>
      <c r="C545" s="240" t="s">
        <v>404</v>
      </c>
      <c r="E545" s="243">
        <v>45628</v>
      </c>
      <c r="G545" s="240">
        <v>0</v>
      </c>
      <c r="H545" s="240">
        <v>1264</v>
      </c>
      <c r="I545" s="242">
        <v>5.4999999999999997E-3</v>
      </c>
      <c r="J545" s="240">
        <v>229790</v>
      </c>
      <c r="L545" s="247"/>
      <c r="M545" s="248"/>
      <c r="N545" s="240"/>
      <c r="O545" s="250"/>
    </row>
    <row r="546" spans="1:15" x14ac:dyDescent="0.25">
      <c r="A546" s="240" t="s">
        <v>503</v>
      </c>
      <c r="B546" s="239">
        <v>23657502</v>
      </c>
      <c r="C546" s="240" t="s">
        <v>404</v>
      </c>
      <c r="E546" s="243">
        <v>45628</v>
      </c>
      <c r="G546" s="240">
        <v>0</v>
      </c>
      <c r="H546" s="240">
        <v>2204</v>
      </c>
      <c r="I546" s="242">
        <v>5.4999999999999997E-3</v>
      </c>
      <c r="J546" s="240">
        <v>400684</v>
      </c>
      <c r="L546" s="247"/>
      <c r="M546" s="248"/>
      <c r="N546" s="240"/>
      <c r="O546" s="250"/>
    </row>
    <row r="547" spans="1:15" x14ac:dyDescent="0.25">
      <c r="A547" s="240" t="s">
        <v>503</v>
      </c>
      <c r="B547" s="239">
        <v>23657502</v>
      </c>
      <c r="C547" s="240" t="s">
        <v>404</v>
      </c>
      <c r="E547" s="243">
        <v>45628</v>
      </c>
      <c r="G547" s="240">
        <v>0</v>
      </c>
      <c r="H547" s="240">
        <v>232</v>
      </c>
      <c r="I547" s="242">
        <v>5.4999999999999997E-3</v>
      </c>
      <c r="J547" s="240">
        <v>42162</v>
      </c>
      <c r="L547" s="247"/>
      <c r="M547" s="248"/>
      <c r="N547" s="240"/>
      <c r="O547" s="250"/>
    </row>
    <row r="548" spans="1:15" x14ac:dyDescent="0.25">
      <c r="A548" s="240" t="s">
        <v>503</v>
      </c>
      <c r="B548" s="239">
        <v>23657502</v>
      </c>
      <c r="C548" s="240" t="s">
        <v>404</v>
      </c>
      <c r="E548" s="243">
        <v>45628</v>
      </c>
      <c r="G548" s="240">
        <v>0</v>
      </c>
      <c r="H548" s="240">
        <v>2123</v>
      </c>
      <c r="I548" s="242">
        <v>5.4999999999999997E-3</v>
      </c>
      <c r="J548" s="240">
        <v>385980</v>
      </c>
      <c r="L548" s="247"/>
      <c r="M548" s="248"/>
      <c r="N548" s="240"/>
      <c r="O548" s="250"/>
    </row>
    <row r="549" spans="1:15" x14ac:dyDescent="0.25">
      <c r="A549" s="240" t="s">
        <v>503</v>
      </c>
      <c r="B549" s="239">
        <v>23657502</v>
      </c>
      <c r="C549" s="240" t="s">
        <v>404</v>
      </c>
      <c r="E549" s="243">
        <v>45628</v>
      </c>
      <c r="G549" s="240">
        <v>0</v>
      </c>
      <c r="H549" s="240">
        <v>1790</v>
      </c>
      <c r="I549" s="242">
        <v>5.4999999999999997E-3</v>
      </c>
      <c r="J549" s="240">
        <v>325372</v>
      </c>
      <c r="L549" s="247"/>
      <c r="M549" s="248"/>
      <c r="N549" s="240"/>
      <c r="O549" s="250"/>
    </row>
    <row r="550" spans="1:15" x14ac:dyDescent="0.25">
      <c r="A550" s="240" t="s">
        <v>503</v>
      </c>
      <c r="B550" s="239">
        <v>23657502</v>
      </c>
      <c r="C550" s="240" t="s">
        <v>404</v>
      </c>
      <c r="E550" s="243">
        <v>45628</v>
      </c>
      <c r="G550" s="240">
        <v>0</v>
      </c>
      <c r="H550" s="240">
        <v>414</v>
      </c>
      <c r="I550" s="242">
        <v>5.4999999999999997E-3</v>
      </c>
      <c r="J550" s="240">
        <v>75312</v>
      </c>
      <c r="L550" s="247"/>
      <c r="M550" s="248"/>
      <c r="N550" s="240"/>
      <c r="O550" s="250"/>
    </row>
    <row r="551" spans="1:15" x14ac:dyDescent="0.25">
      <c r="A551" s="240" t="s">
        <v>503</v>
      </c>
      <c r="B551" s="239">
        <v>23657502</v>
      </c>
      <c r="C551" s="240" t="s">
        <v>404</v>
      </c>
      <c r="E551" s="243">
        <v>45628</v>
      </c>
      <c r="G551" s="240">
        <v>0</v>
      </c>
      <c r="H551" s="240">
        <v>414</v>
      </c>
      <c r="I551" s="242">
        <v>5.4999999999999997E-3</v>
      </c>
      <c r="J551" s="240">
        <v>75312</v>
      </c>
      <c r="L551" s="247"/>
      <c r="M551" s="248"/>
      <c r="N551" s="240"/>
      <c r="O551" s="250"/>
    </row>
    <row r="552" spans="1:15" x14ac:dyDescent="0.25">
      <c r="A552" s="240" t="s">
        <v>503</v>
      </c>
      <c r="B552" s="239">
        <v>23657502</v>
      </c>
      <c r="C552" s="240" t="s">
        <v>404</v>
      </c>
      <c r="E552" s="243">
        <v>45628</v>
      </c>
      <c r="G552" s="240">
        <v>0</v>
      </c>
      <c r="H552" s="240">
        <v>2954</v>
      </c>
      <c r="I552" s="242">
        <v>5.4999999999999997E-3</v>
      </c>
      <c r="J552" s="240">
        <v>537034</v>
      </c>
      <c r="L552" s="247"/>
      <c r="M552" s="248"/>
      <c r="N552" s="240"/>
      <c r="O552" s="250"/>
    </row>
    <row r="553" spans="1:15" x14ac:dyDescent="0.25">
      <c r="A553" s="240" t="s">
        <v>503</v>
      </c>
      <c r="B553" s="239">
        <v>23657502</v>
      </c>
      <c r="C553" s="240" t="s">
        <v>404</v>
      </c>
      <c r="E553" s="243">
        <v>45628</v>
      </c>
      <c r="G553" s="240">
        <v>0</v>
      </c>
      <c r="H553" s="240">
        <v>3538</v>
      </c>
      <c r="I553" s="242">
        <v>5.4999999999999997E-3</v>
      </c>
      <c r="J553" s="240">
        <v>643218</v>
      </c>
      <c r="L553" s="247"/>
      <c r="M553" s="248"/>
      <c r="N553" s="240"/>
      <c r="O553" s="250"/>
    </row>
    <row r="554" spans="1:15" x14ac:dyDescent="0.25">
      <c r="A554" s="240" t="s">
        <v>503</v>
      </c>
      <c r="B554" s="239">
        <v>23657502</v>
      </c>
      <c r="C554" s="240" t="s">
        <v>404</v>
      </c>
      <c r="E554" s="243">
        <v>45628</v>
      </c>
      <c r="G554" s="240">
        <v>0</v>
      </c>
      <c r="H554" s="240">
        <v>6888</v>
      </c>
      <c r="I554" s="242">
        <v>5.4999999999999997E-3</v>
      </c>
      <c r="J554" s="240">
        <v>1252338</v>
      </c>
      <c r="L554" s="247"/>
      <c r="M554" s="248"/>
      <c r="N554" s="240"/>
      <c r="O554" s="250"/>
    </row>
    <row r="555" spans="1:15" x14ac:dyDescent="0.25">
      <c r="A555" s="240" t="s">
        <v>503</v>
      </c>
      <c r="B555" s="239">
        <v>23657502</v>
      </c>
      <c r="C555" s="240" t="s">
        <v>404</v>
      </c>
      <c r="E555" s="243">
        <v>45628</v>
      </c>
      <c r="G555" s="240">
        <v>0</v>
      </c>
      <c r="H555" s="240">
        <v>4571</v>
      </c>
      <c r="I555" s="242">
        <v>5.4999999999999997E-3</v>
      </c>
      <c r="J555" s="240">
        <v>831020</v>
      </c>
      <c r="L555" s="247"/>
      <c r="M555" s="248"/>
      <c r="N555" s="240"/>
      <c r="O555" s="250"/>
    </row>
    <row r="556" spans="1:15" x14ac:dyDescent="0.25">
      <c r="A556" s="240" t="s">
        <v>503</v>
      </c>
      <c r="B556" s="239">
        <v>23657502</v>
      </c>
      <c r="C556" s="240" t="s">
        <v>404</v>
      </c>
      <c r="E556" s="243">
        <v>45628</v>
      </c>
      <c r="G556" s="240">
        <v>0</v>
      </c>
      <c r="H556" s="240">
        <v>15011</v>
      </c>
      <c r="I556" s="242">
        <v>5.4999999999999997E-3</v>
      </c>
      <c r="J556" s="240">
        <v>2729220</v>
      </c>
      <c r="L556" s="247"/>
      <c r="M556" s="248"/>
      <c r="N556" s="240"/>
      <c r="O556" s="250"/>
    </row>
    <row r="557" spans="1:15" x14ac:dyDescent="0.25">
      <c r="A557" s="240" t="s">
        <v>503</v>
      </c>
      <c r="B557" s="239">
        <v>23657502</v>
      </c>
      <c r="C557" s="240" t="s">
        <v>404</v>
      </c>
      <c r="E557" s="243">
        <v>45628</v>
      </c>
      <c r="G557" s="240">
        <v>0</v>
      </c>
      <c r="H557" s="240">
        <v>7601</v>
      </c>
      <c r="I557" s="242">
        <v>5.4999999999999997E-3</v>
      </c>
      <c r="J557" s="240">
        <v>1381920</v>
      </c>
      <c r="L557" s="247"/>
      <c r="M557" s="248"/>
      <c r="N557" s="240"/>
      <c r="O557" s="250"/>
    </row>
    <row r="558" spans="1:15" x14ac:dyDescent="0.25">
      <c r="A558" s="240" t="s">
        <v>503</v>
      </c>
      <c r="B558" s="239">
        <v>23657502</v>
      </c>
      <c r="C558" s="240" t="s">
        <v>404</v>
      </c>
      <c r="E558" s="243">
        <v>45628</v>
      </c>
      <c r="G558" s="240">
        <v>0</v>
      </c>
      <c r="H558" s="240">
        <v>6081</v>
      </c>
      <c r="I558" s="242">
        <v>5.4999999999999997E-3</v>
      </c>
      <c r="J558" s="240">
        <v>1105620</v>
      </c>
      <c r="L558" s="247"/>
      <c r="M558" s="248"/>
      <c r="N558" s="240"/>
      <c r="O558" s="250"/>
    </row>
    <row r="559" spans="1:15" x14ac:dyDescent="0.25">
      <c r="A559" s="240" t="s">
        <v>503</v>
      </c>
      <c r="B559" s="239">
        <v>23657502</v>
      </c>
      <c r="C559" s="240" t="s">
        <v>404</v>
      </c>
      <c r="E559" s="243">
        <v>45628</v>
      </c>
      <c r="G559" s="240">
        <v>0</v>
      </c>
      <c r="H559" s="240">
        <v>8933</v>
      </c>
      <c r="I559" s="242">
        <v>5.4999999999999997E-3</v>
      </c>
      <c r="J559" s="240">
        <v>1624260</v>
      </c>
      <c r="L559" s="247"/>
      <c r="M559" s="248"/>
      <c r="N559" s="240"/>
      <c r="O559" s="250"/>
    </row>
    <row r="560" spans="1:15" x14ac:dyDescent="0.25">
      <c r="A560" s="240" t="s">
        <v>503</v>
      </c>
      <c r="B560" s="239">
        <v>23657502</v>
      </c>
      <c r="C560" s="240" t="s">
        <v>404</v>
      </c>
      <c r="E560" s="243">
        <v>45628</v>
      </c>
      <c r="G560" s="240">
        <v>0</v>
      </c>
      <c r="H560" s="240">
        <v>6621</v>
      </c>
      <c r="I560" s="242">
        <v>5.4999999999999997E-3</v>
      </c>
      <c r="J560" s="240">
        <v>1203876</v>
      </c>
      <c r="L560" s="247"/>
      <c r="M560" s="248"/>
      <c r="N560" s="240"/>
      <c r="O560" s="250"/>
    </row>
    <row r="561" spans="1:15" x14ac:dyDescent="0.25">
      <c r="A561" s="240" t="s">
        <v>503</v>
      </c>
      <c r="B561" s="239">
        <v>23657502</v>
      </c>
      <c r="C561" s="240" t="s">
        <v>404</v>
      </c>
      <c r="E561" s="243">
        <v>45628</v>
      </c>
      <c r="G561" s="240">
        <v>0</v>
      </c>
      <c r="H561" s="240">
        <v>11307</v>
      </c>
      <c r="I561" s="242">
        <v>5.4999999999999997E-3</v>
      </c>
      <c r="J561" s="240">
        <v>2055900</v>
      </c>
      <c r="L561" s="247"/>
      <c r="M561" s="248"/>
      <c r="N561" s="240"/>
      <c r="O561" s="250"/>
    </row>
    <row r="562" spans="1:15" x14ac:dyDescent="0.25">
      <c r="A562" s="240" t="s">
        <v>503</v>
      </c>
      <c r="B562" s="239">
        <v>23657502</v>
      </c>
      <c r="C562" s="240" t="s">
        <v>404</v>
      </c>
      <c r="E562" s="243">
        <v>45628</v>
      </c>
      <c r="G562" s="240">
        <v>0</v>
      </c>
      <c r="H562" s="240">
        <v>2895</v>
      </c>
      <c r="I562" s="242">
        <v>5.4999999999999997E-3</v>
      </c>
      <c r="J562" s="240">
        <v>526320</v>
      </c>
      <c r="L562" s="247"/>
      <c r="M562" s="248"/>
      <c r="N562" s="240"/>
      <c r="O562" s="250"/>
    </row>
    <row r="563" spans="1:15" x14ac:dyDescent="0.25">
      <c r="A563" s="240" t="s">
        <v>503</v>
      </c>
      <c r="B563" s="239">
        <v>23657502</v>
      </c>
      <c r="C563" s="240" t="s">
        <v>404</v>
      </c>
      <c r="E563" s="243">
        <v>45628</v>
      </c>
      <c r="G563" s="240">
        <v>0</v>
      </c>
      <c r="H563" s="240">
        <v>8706</v>
      </c>
      <c r="I563" s="242">
        <v>5.4999999999999997E-3</v>
      </c>
      <c r="J563" s="240">
        <v>1582836</v>
      </c>
      <c r="L563" s="247"/>
      <c r="M563" s="248"/>
      <c r="N563" s="240"/>
      <c r="O563" s="250"/>
    </row>
    <row r="564" spans="1:15" x14ac:dyDescent="0.25">
      <c r="A564" s="240" t="s">
        <v>503</v>
      </c>
      <c r="B564" s="239">
        <v>23657502</v>
      </c>
      <c r="C564" s="240" t="s">
        <v>404</v>
      </c>
      <c r="E564" s="243">
        <v>45628</v>
      </c>
      <c r="G564" s="240">
        <v>0</v>
      </c>
      <c r="H564" s="240">
        <v>10590</v>
      </c>
      <c r="I564" s="242">
        <v>5.4999999999999997E-3</v>
      </c>
      <c r="J564" s="240">
        <v>1925496</v>
      </c>
      <c r="L564" s="247"/>
      <c r="M564" s="248"/>
      <c r="N564" s="240"/>
      <c r="O564" s="250"/>
    </row>
    <row r="565" spans="1:15" x14ac:dyDescent="0.25">
      <c r="A565" s="240" t="s">
        <v>503</v>
      </c>
      <c r="B565" s="239">
        <v>23657502</v>
      </c>
      <c r="C565" s="240" t="s">
        <v>404</v>
      </c>
      <c r="E565" s="243">
        <v>45628</v>
      </c>
      <c r="G565" s="240">
        <v>0</v>
      </c>
      <c r="H565" s="240">
        <v>8677</v>
      </c>
      <c r="I565" s="242">
        <v>5.4999999999999997E-3</v>
      </c>
      <c r="J565" s="240">
        <v>1577616</v>
      </c>
      <c r="L565" s="247"/>
      <c r="M565" s="248"/>
      <c r="N565" s="240"/>
      <c r="O565" s="250"/>
    </row>
    <row r="566" spans="1:15" x14ac:dyDescent="0.25">
      <c r="A566" s="240" t="s">
        <v>503</v>
      </c>
      <c r="B566" s="239">
        <v>23657502</v>
      </c>
      <c r="C566" s="240" t="s">
        <v>404</v>
      </c>
      <c r="E566" s="243">
        <v>45628</v>
      </c>
      <c r="G566" s="240">
        <v>0</v>
      </c>
      <c r="H566" s="240">
        <v>15392</v>
      </c>
      <c r="I566" s="242">
        <v>5.4999999999999997E-3</v>
      </c>
      <c r="J566" s="240">
        <v>2798460</v>
      </c>
      <c r="L566" s="247"/>
      <c r="M566" s="248"/>
      <c r="N566" s="240"/>
      <c r="O566" s="250"/>
    </row>
    <row r="567" spans="1:15" x14ac:dyDescent="0.25">
      <c r="A567" s="240" t="s">
        <v>503</v>
      </c>
      <c r="B567" s="239">
        <v>23657502</v>
      </c>
      <c r="C567" s="240" t="s">
        <v>404</v>
      </c>
      <c r="E567" s="243">
        <v>45628</v>
      </c>
      <c r="G567" s="240">
        <v>0</v>
      </c>
      <c r="H567" s="240">
        <v>26066</v>
      </c>
      <c r="I567" s="242">
        <v>5.4999999999999997E-3</v>
      </c>
      <c r="J567" s="240">
        <v>4739288</v>
      </c>
      <c r="L567" s="247"/>
      <c r="M567" s="248"/>
      <c r="N567" s="240"/>
      <c r="O567" s="250"/>
    </row>
    <row r="568" spans="1:15" x14ac:dyDescent="0.25">
      <c r="A568" s="240" t="s">
        <v>503</v>
      </c>
      <c r="B568" s="239">
        <v>23657502</v>
      </c>
      <c r="C568" s="240" t="s">
        <v>404</v>
      </c>
      <c r="E568" s="243">
        <v>45628</v>
      </c>
      <c r="G568" s="240">
        <v>0</v>
      </c>
      <c r="H568" s="240">
        <v>23069</v>
      </c>
      <c r="I568" s="242">
        <v>5.4999999999999997E-3</v>
      </c>
      <c r="J568" s="240">
        <v>4194290</v>
      </c>
      <c r="L568" s="247"/>
      <c r="M568" s="248"/>
      <c r="N568" s="240"/>
      <c r="O568" s="250"/>
    </row>
    <row r="569" spans="1:15" x14ac:dyDescent="0.25">
      <c r="A569" s="240" t="s">
        <v>503</v>
      </c>
      <c r="B569" s="239">
        <v>23657502</v>
      </c>
      <c r="C569" s="240" t="s">
        <v>404</v>
      </c>
      <c r="E569" s="243">
        <v>45628</v>
      </c>
      <c r="G569" s="240">
        <v>0</v>
      </c>
      <c r="H569" s="240">
        <v>9046</v>
      </c>
      <c r="I569" s="242">
        <v>5.4999999999999997E-3</v>
      </c>
      <c r="J569" s="240">
        <v>1644804</v>
      </c>
      <c r="L569" s="247"/>
      <c r="M569" s="248"/>
      <c r="N569" s="240"/>
      <c r="O569" s="250"/>
    </row>
    <row r="570" spans="1:15" x14ac:dyDescent="0.25">
      <c r="A570" s="240" t="s">
        <v>503</v>
      </c>
      <c r="B570" s="239">
        <v>23657502</v>
      </c>
      <c r="C570" s="240" t="s">
        <v>404</v>
      </c>
      <c r="E570" s="243">
        <v>45628</v>
      </c>
      <c r="G570" s="240">
        <v>0</v>
      </c>
      <c r="H570" s="240">
        <v>5617</v>
      </c>
      <c r="I570" s="242">
        <v>5.4999999999999997E-3</v>
      </c>
      <c r="J570" s="240">
        <v>1021332</v>
      </c>
      <c r="L570" s="247"/>
      <c r="M570" s="248"/>
      <c r="N570" s="240"/>
      <c r="O570" s="250"/>
    </row>
    <row r="571" spans="1:15" x14ac:dyDescent="0.25">
      <c r="A571" s="240" t="s">
        <v>503</v>
      </c>
      <c r="B571" s="239">
        <v>23657502</v>
      </c>
      <c r="C571" s="240" t="s">
        <v>404</v>
      </c>
      <c r="E571" s="243">
        <v>45628</v>
      </c>
      <c r="G571" s="240">
        <v>0</v>
      </c>
      <c r="H571" s="240">
        <v>7614</v>
      </c>
      <c r="I571" s="242">
        <v>5.4999999999999997E-3</v>
      </c>
      <c r="J571" s="240">
        <v>1384288</v>
      </c>
      <c r="L571" s="247"/>
      <c r="M571" s="248"/>
      <c r="N571" s="240"/>
      <c r="O571" s="250"/>
    </row>
    <row r="572" spans="1:15" x14ac:dyDescent="0.25">
      <c r="A572" s="240" t="s">
        <v>503</v>
      </c>
      <c r="B572" s="239">
        <v>23657502</v>
      </c>
      <c r="C572" s="240" t="s">
        <v>404</v>
      </c>
      <c r="E572" s="243">
        <v>45628</v>
      </c>
      <c r="G572" s="240">
        <v>0</v>
      </c>
      <c r="H572" s="240">
        <v>569</v>
      </c>
      <c r="I572" s="242">
        <v>5.4999999999999997E-3</v>
      </c>
      <c r="J572" s="240">
        <v>103460</v>
      </c>
      <c r="L572" s="247"/>
      <c r="M572" s="248"/>
      <c r="N572" s="240"/>
      <c r="O572" s="250"/>
    </row>
    <row r="573" spans="1:15" x14ac:dyDescent="0.25">
      <c r="A573" s="240" t="s">
        <v>503</v>
      </c>
      <c r="B573" s="239">
        <v>23657502</v>
      </c>
      <c r="C573" s="240" t="s">
        <v>404</v>
      </c>
      <c r="E573" s="243">
        <v>45628</v>
      </c>
      <c r="G573" s="240">
        <v>0</v>
      </c>
      <c r="H573" s="240">
        <v>3734</v>
      </c>
      <c r="I573" s="242">
        <v>5.4999999999999997E-3</v>
      </c>
      <c r="J573" s="240">
        <v>678824</v>
      </c>
      <c r="L573" s="247"/>
      <c r="M573" s="248"/>
      <c r="N573" s="240"/>
      <c r="O573" s="250"/>
    </row>
    <row r="574" spans="1:15" x14ac:dyDescent="0.25">
      <c r="A574" s="240" t="s">
        <v>503</v>
      </c>
      <c r="B574" s="239">
        <v>23657502</v>
      </c>
      <c r="C574" s="240" t="s">
        <v>404</v>
      </c>
      <c r="E574" s="243">
        <v>45628</v>
      </c>
      <c r="G574" s="240">
        <v>0</v>
      </c>
      <c r="H574" s="240">
        <v>3132</v>
      </c>
      <c r="I574" s="242">
        <v>5.4999999999999997E-3</v>
      </c>
      <c r="J574" s="240">
        <v>569388</v>
      </c>
      <c r="L574" s="247"/>
      <c r="M574" s="248"/>
      <c r="N574" s="240"/>
      <c r="O574" s="250"/>
    </row>
    <row r="575" spans="1:15" x14ac:dyDescent="0.25">
      <c r="A575" s="240" t="s">
        <v>503</v>
      </c>
      <c r="B575" s="239">
        <v>23657502</v>
      </c>
      <c r="C575" s="240" t="s">
        <v>404</v>
      </c>
      <c r="E575" s="243">
        <v>45628</v>
      </c>
      <c r="G575" s="240">
        <v>0</v>
      </c>
      <c r="H575" s="240">
        <v>1015</v>
      </c>
      <c r="I575" s="242">
        <v>5.4999999999999997E-3</v>
      </c>
      <c r="J575" s="240">
        <v>184500</v>
      </c>
      <c r="L575" s="247"/>
      <c r="M575" s="248"/>
      <c r="N575" s="240"/>
      <c r="O575" s="250"/>
    </row>
    <row r="576" spans="1:15" x14ac:dyDescent="0.25">
      <c r="A576" s="240" t="s">
        <v>503</v>
      </c>
      <c r="B576" s="239">
        <v>23657502</v>
      </c>
      <c r="C576" s="240" t="s">
        <v>404</v>
      </c>
      <c r="E576" s="243">
        <v>45628</v>
      </c>
      <c r="G576" s="240">
        <v>0</v>
      </c>
      <c r="H576" s="240">
        <v>13951</v>
      </c>
      <c r="I576" s="242">
        <v>5.4999999999999997E-3</v>
      </c>
      <c r="J576" s="240">
        <v>2536559.9999589999</v>
      </c>
      <c r="L576" s="247"/>
      <c r="M576" s="248"/>
      <c r="N576" s="240"/>
      <c r="O576" s="250"/>
    </row>
    <row r="577" spans="1:15" x14ac:dyDescent="0.25">
      <c r="A577" s="240" t="s">
        <v>503</v>
      </c>
      <c r="B577" s="239">
        <v>23657502</v>
      </c>
      <c r="C577" s="240" t="s">
        <v>404</v>
      </c>
      <c r="E577" s="243">
        <v>45628</v>
      </c>
      <c r="G577" s="240">
        <v>0</v>
      </c>
      <c r="H577" s="240">
        <v>5540</v>
      </c>
      <c r="I577" s="242">
        <v>5.4999999999999997E-3</v>
      </c>
      <c r="J577" s="240">
        <v>1007204</v>
      </c>
      <c r="L577" s="247"/>
      <c r="M577" s="248"/>
      <c r="N577" s="240"/>
      <c r="O577" s="250"/>
    </row>
    <row r="578" spans="1:15" x14ac:dyDescent="0.25">
      <c r="A578" s="240" t="s">
        <v>503</v>
      </c>
      <c r="B578" s="239">
        <v>23657502</v>
      </c>
      <c r="C578" s="240" t="s">
        <v>404</v>
      </c>
      <c r="E578" s="243">
        <v>45628</v>
      </c>
      <c r="G578" s="240">
        <v>0</v>
      </c>
      <c r="H578" s="240">
        <v>9061</v>
      </c>
      <c r="I578" s="242">
        <v>5.4999999999999997E-3</v>
      </c>
      <c r="J578" s="240">
        <v>1647512</v>
      </c>
      <c r="L578" s="247"/>
      <c r="M578" s="248"/>
      <c r="N578" s="240"/>
      <c r="O578" s="250"/>
    </row>
    <row r="579" spans="1:15" x14ac:dyDescent="0.25">
      <c r="A579" s="240" t="s">
        <v>503</v>
      </c>
      <c r="B579" s="239">
        <v>23657502</v>
      </c>
      <c r="C579" s="240" t="s">
        <v>404</v>
      </c>
      <c r="E579" s="243">
        <v>45628</v>
      </c>
      <c r="G579" s="240">
        <v>0</v>
      </c>
      <c r="H579" s="240">
        <v>13780</v>
      </c>
      <c r="I579" s="242">
        <v>5.4999999999999997E-3</v>
      </c>
      <c r="J579" s="240">
        <v>2505528</v>
      </c>
      <c r="L579" s="247"/>
      <c r="M579" s="248"/>
      <c r="N579" s="240"/>
      <c r="O579" s="250"/>
    </row>
    <row r="580" spans="1:15" x14ac:dyDescent="0.25">
      <c r="A580" s="240" t="s">
        <v>503</v>
      </c>
      <c r="B580" s="239">
        <v>23657502</v>
      </c>
      <c r="C580" s="240" t="s">
        <v>404</v>
      </c>
      <c r="E580" s="243">
        <v>45628</v>
      </c>
      <c r="G580" s="240">
        <v>0</v>
      </c>
      <c r="H580" s="240">
        <v>4987</v>
      </c>
      <c r="I580" s="242">
        <v>5.4999999999999997E-3</v>
      </c>
      <c r="J580" s="240">
        <v>906796</v>
      </c>
      <c r="L580" s="247"/>
      <c r="M580" s="248"/>
      <c r="N580" s="240"/>
      <c r="O580" s="250"/>
    </row>
    <row r="581" spans="1:15" x14ac:dyDescent="0.25">
      <c r="A581" s="240" t="s">
        <v>503</v>
      </c>
      <c r="B581" s="239">
        <v>23657502</v>
      </c>
      <c r="C581" s="240" t="s">
        <v>404</v>
      </c>
      <c r="E581" s="243">
        <v>45628</v>
      </c>
      <c r="G581" s="240">
        <v>0</v>
      </c>
      <c r="H581" s="240">
        <v>1345</v>
      </c>
      <c r="I581" s="242">
        <v>5.4999999999999997E-3</v>
      </c>
      <c r="J581" s="240">
        <v>244552</v>
      </c>
      <c r="L581" s="247"/>
      <c r="M581" s="248"/>
      <c r="N581" s="240"/>
      <c r="O581" s="250"/>
    </row>
    <row r="582" spans="1:15" x14ac:dyDescent="0.25">
      <c r="A582" s="240" t="s">
        <v>503</v>
      </c>
      <c r="B582" s="239">
        <v>23657502</v>
      </c>
      <c r="C582" s="240" t="s">
        <v>404</v>
      </c>
      <c r="E582" s="243">
        <v>45628</v>
      </c>
      <c r="G582" s="240">
        <v>0</v>
      </c>
      <c r="H582" s="240">
        <v>7333</v>
      </c>
      <c r="I582" s="242">
        <v>5.4999999999999997E-3</v>
      </c>
      <c r="J582" s="240">
        <v>1333246</v>
      </c>
      <c r="L582" s="247"/>
      <c r="M582" s="248"/>
      <c r="N582" s="240"/>
      <c r="O582" s="250"/>
    </row>
    <row r="583" spans="1:15" x14ac:dyDescent="0.25">
      <c r="A583" s="240" t="s">
        <v>503</v>
      </c>
      <c r="B583" s="239">
        <v>23657502</v>
      </c>
      <c r="C583" s="240" t="s">
        <v>404</v>
      </c>
      <c r="E583" s="243">
        <v>45628</v>
      </c>
      <c r="G583" s="240">
        <v>0</v>
      </c>
      <c r="H583" s="240">
        <v>1797</v>
      </c>
      <c r="I583" s="242">
        <v>5.4999999999999997E-3</v>
      </c>
      <c r="J583" s="240">
        <v>326774</v>
      </c>
      <c r="L583" s="247"/>
      <c r="M583" s="248"/>
      <c r="N583" s="240"/>
      <c r="O583" s="250"/>
    </row>
    <row r="584" spans="1:15" x14ac:dyDescent="0.25">
      <c r="A584" s="240" t="s">
        <v>503</v>
      </c>
      <c r="B584" s="239">
        <v>23657502</v>
      </c>
      <c r="C584" s="240" t="s">
        <v>404</v>
      </c>
      <c r="E584" s="243">
        <v>45628</v>
      </c>
      <c r="G584" s="240">
        <v>0</v>
      </c>
      <c r="H584" s="240">
        <v>6272</v>
      </c>
      <c r="I584" s="242">
        <v>5.4999999999999997E-3</v>
      </c>
      <c r="J584" s="240">
        <v>1140402</v>
      </c>
      <c r="L584" s="247"/>
      <c r="M584" s="248"/>
      <c r="N584" s="240"/>
      <c r="O584" s="250"/>
    </row>
    <row r="585" spans="1:15" x14ac:dyDescent="0.25">
      <c r="A585" s="240" t="s">
        <v>503</v>
      </c>
      <c r="B585" s="239">
        <v>23657502</v>
      </c>
      <c r="C585" s="240" t="s">
        <v>404</v>
      </c>
      <c r="E585" s="243">
        <v>45628</v>
      </c>
      <c r="G585" s="240">
        <v>0</v>
      </c>
      <c r="H585" s="240">
        <v>3521</v>
      </c>
      <c r="I585" s="242">
        <v>5.4999999999999997E-3</v>
      </c>
      <c r="J585" s="240">
        <v>640092</v>
      </c>
      <c r="L585" s="247"/>
      <c r="M585" s="248"/>
      <c r="N585" s="240"/>
      <c r="O585" s="250"/>
    </row>
    <row r="586" spans="1:15" x14ac:dyDescent="0.25">
      <c r="A586" s="240" t="s">
        <v>503</v>
      </c>
      <c r="B586" s="239">
        <v>23657502</v>
      </c>
      <c r="C586" s="240" t="s">
        <v>404</v>
      </c>
      <c r="E586" s="243">
        <v>45628</v>
      </c>
      <c r="G586" s="240">
        <v>0</v>
      </c>
      <c r="H586" s="240">
        <v>2900</v>
      </c>
      <c r="I586" s="242">
        <v>5.4999999999999997E-3</v>
      </c>
      <c r="J586" s="240">
        <v>527312</v>
      </c>
      <c r="L586" s="247"/>
      <c r="M586" s="248"/>
      <c r="N586" s="240"/>
      <c r="O586" s="250"/>
    </row>
    <row r="587" spans="1:15" x14ac:dyDescent="0.25">
      <c r="A587" s="240" t="s">
        <v>503</v>
      </c>
      <c r="B587" s="239">
        <v>23657502</v>
      </c>
      <c r="C587" s="240" t="s">
        <v>404</v>
      </c>
      <c r="E587" s="243">
        <v>45628</v>
      </c>
      <c r="G587" s="240">
        <v>0</v>
      </c>
      <c r="H587" s="240">
        <v>5425</v>
      </c>
      <c r="I587" s="242">
        <v>5.4999999999999997E-3</v>
      </c>
      <c r="J587" s="240">
        <v>986290</v>
      </c>
      <c r="L587" s="247"/>
      <c r="M587" s="248"/>
      <c r="N587" s="240"/>
      <c r="O587" s="250"/>
    </row>
    <row r="588" spans="1:15" x14ac:dyDescent="0.25">
      <c r="A588" s="240" t="s">
        <v>503</v>
      </c>
      <c r="B588" s="239">
        <v>23657502</v>
      </c>
      <c r="C588" s="240" t="s">
        <v>404</v>
      </c>
      <c r="E588" s="243">
        <v>45628</v>
      </c>
      <c r="G588" s="240">
        <v>0</v>
      </c>
      <c r="H588" s="240">
        <v>29023</v>
      </c>
      <c r="I588" s="242">
        <v>5.4999999999999997E-3</v>
      </c>
      <c r="J588" s="240">
        <v>5276836</v>
      </c>
      <c r="L588" s="247"/>
      <c r="M588" s="248"/>
      <c r="N588" s="240"/>
      <c r="O588" s="250"/>
    </row>
    <row r="589" spans="1:15" x14ac:dyDescent="0.25">
      <c r="A589" s="240" t="s">
        <v>503</v>
      </c>
      <c r="B589" s="239">
        <v>23657502</v>
      </c>
      <c r="C589" s="240" t="s">
        <v>404</v>
      </c>
      <c r="E589" s="243">
        <v>45628</v>
      </c>
      <c r="G589" s="240">
        <v>0</v>
      </c>
      <c r="H589" s="240">
        <v>2932</v>
      </c>
      <c r="I589" s="242">
        <v>5.4999999999999997E-3</v>
      </c>
      <c r="J589" s="240">
        <v>533118</v>
      </c>
      <c r="L589" s="247"/>
      <c r="M589" s="248"/>
      <c r="N589" s="240"/>
      <c r="O589" s="250"/>
    </row>
    <row r="590" spans="1:15" x14ac:dyDescent="0.25">
      <c r="A590" s="240" t="s">
        <v>503</v>
      </c>
      <c r="B590" s="239">
        <v>23657502</v>
      </c>
      <c r="C590" s="240" t="s">
        <v>404</v>
      </c>
      <c r="E590" s="243">
        <v>45628</v>
      </c>
      <c r="G590" s="240">
        <v>0</v>
      </c>
      <c r="H590" s="240">
        <v>2644</v>
      </c>
      <c r="I590" s="242">
        <v>5.4999999999999997E-3</v>
      </c>
      <c r="J590" s="240">
        <v>480674</v>
      </c>
      <c r="L590" s="247"/>
      <c r="M590" s="248"/>
      <c r="N590" s="240"/>
      <c r="O590" s="250"/>
    </row>
    <row r="591" spans="1:15" x14ac:dyDescent="0.25">
      <c r="A591" s="240" t="s">
        <v>503</v>
      </c>
      <c r="B591" s="239">
        <v>23657502</v>
      </c>
      <c r="C591" s="240" t="s">
        <v>404</v>
      </c>
      <c r="E591" s="243">
        <v>45628</v>
      </c>
      <c r="G591" s="240">
        <v>0</v>
      </c>
      <c r="H591" s="240">
        <v>860</v>
      </c>
      <c r="I591" s="242">
        <v>5.4999999999999997E-3</v>
      </c>
      <c r="J591" s="240">
        <v>156400</v>
      </c>
      <c r="L591" s="247"/>
      <c r="M591" s="248"/>
      <c r="N591" s="240"/>
      <c r="O591" s="250"/>
    </row>
    <row r="592" spans="1:15" x14ac:dyDescent="0.25">
      <c r="A592" s="240" t="s">
        <v>503</v>
      </c>
      <c r="B592" s="239">
        <v>23657502</v>
      </c>
      <c r="C592" s="240" t="s">
        <v>404</v>
      </c>
      <c r="E592" s="243">
        <v>45628</v>
      </c>
      <c r="G592" s="240">
        <v>0</v>
      </c>
      <c r="H592" s="240">
        <v>681</v>
      </c>
      <c r="I592" s="242">
        <v>5.4999999999999997E-3</v>
      </c>
      <c r="J592" s="240">
        <v>123820</v>
      </c>
      <c r="L592" s="247"/>
      <c r="M592" s="248"/>
      <c r="N592" s="240"/>
      <c r="O592" s="250"/>
    </row>
    <row r="593" spans="1:15" x14ac:dyDescent="0.25">
      <c r="A593" s="240" t="s">
        <v>503</v>
      </c>
      <c r="B593" s="239">
        <v>23657502</v>
      </c>
      <c r="C593" s="240" t="s">
        <v>404</v>
      </c>
      <c r="E593" s="243">
        <v>45628</v>
      </c>
      <c r="G593" s="240">
        <v>0</v>
      </c>
      <c r="H593" s="240">
        <v>860</v>
      </c>
      <c r="I593" s="242">
        <v>5.4999999999999997E-3</v>
      </c>
      <c r="J593" s="240">
        <v>156400</v>
      </c>
      <c r="L593" s="247"/>
      <c r="M593" s="248"/>
      <c r="N593" s="240"/>
      <c r="O593" s="250"/>
    </row>
    <row r="594" spans="1:15" x14ac:dyDescent="0.25">
      <c r="A594" s="240" t="s">
        <v>503</v>
      </c>
      <c r="B594" s="239">
        <v>23657502</v>
      </c>
      <c r="C594" s="240" t="s">
        <v>404</v>
      </c>
      <c r="E594" s="243">
        <v>45628</v>
      </c>
      <c r="G594" s="240">
        <v>0</v>
      </c>
      <c r="H594" s="240">
        <v>10555</v>
      </c>
      <c r="I594" s="242">
        <v>5.4999999999999997E-3</v>
      </c>
      <c r="J594" s="240">
        <v>1919130</v>
      </c>
      <c r="L594" s="247"/>
      <c r="M594" s="248"/>
      <c r="N594" s="240"/>
      <c r="O594" s="250"/>
    </row>
    <row r="595" spans="1:15" x14ac:dyDescent="0.25">
      <c r="A595" s="240" t="s">
        <v>503</v>
      </c>
      <c r="B595" s="239">
        <v>23657502</v>
      </c>
      <c r="C595" s="240" t="s">
        <v>404</v>
      </c>
      <c r="E595" s="243">
        <v>45628</v>
      </c>
      <c r="G595" s="240">
        <v>0</v>
      </c>
      <c r="H595" s="240">
        <v>33679</v>
      </c>
      <c r="I595" s="242">
        <v>5.4999999999999997E-3</v>
      </c>
      <c r="J595" s="240">
        <v>6123492</v>
      </c>
      <c r="L595" s="247"/>
      <c r="M595" s="248"/>
      <c r="N595" s="240"/>
      <c r="O595" s="250"/>
    </row>
    <row r="596" spans="1:15" x14ac:dyDescent="0.25">
      <c r="A596" s="240" t="s">
        <v>503</v>
      </c>
      <c r="B596" s="239">
        <v>23657502</v>
      </c>
      <c r="C596" s="240" t="s">
        <v>404</v>
      </c>
      <c r="E596" s="243">
        <v>45628</v>
      </c>
      <c r="G596" s="240">
        <v>0</v>
      </c>
      <c r="H596" s="240">
        <v>49371</v>
      </c>
      <c r="I596" s="242">
        <v>5.4999999999999997E-3</v>
      </c>
      <c r="J596" s="240">
        <v>8976462</v>
      </c>
      <c r="L596" s="247"/>
      <c r="M596" s="248"/>
      <c r="N596" s="240"/>
      <c r="O596" s="250"/>
    </row>
    <row r="597" spans="1:15" x14ac:dyDescent="0.25">
      <c r="A597" s="240" t="s">
        <v>503</v>
      </c>
      <c r="B597" s="239">
        <v>23657502</v>
      </c>
      <c r="C597" s="240" t="s">
        <v>404</v>
      </c>
      <c r="E597" s="243">
        <v>45628</v>
      </c>
      <c r="G597" s="240">
        <v>0</v>
      </c>
      <c r="H597" s="240">
        <v>1178</v>
      </c>
      <c r="I597" s="242">
        <v>5.4999999999999997E-3</v>
      </c>
      <c r="J597" s="240">
        <v>214260</v>
      </c>
      <c r="L597" s="247"/>
      <c r="M597" s="248"/>
      <c r="N597" s="240"/>
      <c r="O597" s="250"/>
    </row>
    <row r="598" spans="1:15" x14ac:dyDescent="0.25">
      <c r="A598" s="240" t="s">
        <v>503</v>
      </c>
      <c r="B598" s="239">
        <v>23657502</v>
      </c>
      <c r="C598" s="240" t="s">
        <v>404</v>
      </c>
      <c r="E598" s="243">
        <v>45628</v>
      </c>
      <c r="G598" s="240">
        <v>0</v>
      </c>
      <c r="H598" s="240">
        <v>1590</v>
      </c>
      <c r="I598" s="242">
        <v>5.4999999999999997E-3</v>
      </c>
      <c r="J598" s="240">
        <v>289016</v>
      </c>
      <c r="L598" s="247"/>
      <c r="M598" s="248"/>
      <c r="N598" s="240"/>
      <c r="O598" s="250"/>
    </row>
    <row r="599" spans="1:15" x14ac:dyDescent="0.25">
      <c r="A599" s="240" t="s">
        <v>503</v>
      </c>
      <c r="B599" s="239">
        <v>23657502</v>
      </c>
      <c r="C599" s="240" t="s">
        <v>404</v>
      </c>
      <c r="E599" s="243">
        <v>45628</v>
      </c>
      <c r="G599" s="240">
        <v>0</v>
      </c>
      <c r="H599" s="240">
        <v>30874</v>
      </c>
      <c r="I599" s="242">
        <v>5.4999999999999997E-3</v>
      </c>
      <c r="J599" s="240">
        <v>5613420</v>
      </c>
      <c r="L599" s="247"/>
      <c r="M599" s="248"/>
      <c r="N599" s="240"/>
      <c r="O599" s="250"/>
    </row>
    <row r="600" spans="1:15" x14ac:dyDescent="0.25">
      <c r="A600" s="240" t="s">
        <v>503</v>
      </c>
      <c r="B600" s="239">
        <v>23657502</v>
      </c>
      <c r="C600" s="240" t="s">
        <v>404</v>
      </c>
      <c r="E600" s="243">
        <v>45628</v>
      </c>
      <c r="G600" s="240">
        <v>0</v>
      </c>
      <c r="H600" s="240">
        <v>106107</v>
      </c>
      <c r="I600" s="242">
        <v>5.4999999999999997E-3</v>
      </c>
      <c r="J600" s="240">
        <v>19292240</v>
      </c>
      <c r="L600" s="247"/>
      <c r="M600" s="248"/>
      <c r="N600" s="240"/>
      <c r="O600" s="250"/>
    </row>
    <row r="601" spans="1:15" x14ac:dyDescent="0.25">
      <c r="A601" s="240" t="s">
        <v>503</v>
      </c>
      <c r="B601" s="239">
        <v>23657502</v>
      </c>
      <c r="C601" s="240" t="s">
        <v>404</v>
      </c>
      <c r="E601" s="243">
        <v>45628</v>
      </c>
      <c r="G601" s="240">
        <v>0</v>
      </c>
      <c r="H601" s="240">
        <v>87299</v>
      </c>
      <c r="I601" s="242">
        <v>5.4999999999999997E-3</v>
      </c>
      <c r="J601" s="240">
        <v>15872624</v>
      </c>
      <c r="L601" s="247"/>
      <c r="M601" s="248"/>
      <c r="N601" s="240"/>
      <c r="O601" s="250"/>
    </row>
    <row r="602" spans="1:15" x14ac:dyDescent="0.25">
      <c r="A602" s="240" t="s">
        <v>503</v>
      </c>
      <c r="B602" s="239">
        <v>23657502</v>
      </c>
      <c r="C602" s="240" t="s">
        <v>404</v>
      </c>
      <c r="E602" s="243">
        <v>45628</v>
      </c>
      <c r="G602" s="240">
        <v>0</v>
      </c>
      <c r="H602" s="240">
        <v>22202</v>
      </c>
      <c r="I602" s="242">
        <v>5.4999999999999997E-3</v>
      </c>
      <c r="J602" s="240">
        <v>4036700</v>
      </c>
      <c r="L602" s="247"/>
      <c r="M602" s="248"/>
      <c r="N602" s="240"/>
      <c r="O602" s="250"/>
    </row>
    <row r="603" spans="1:15" x14ac:dyDescent="0.25">
      <c r="A603" s="240" t="s">
        <v>503</v>
      </c>
      <c r="B603" s="239">
        <v>23657502</v>
      </c>
      <c r="C603" s="240" t="s">
        <v>404</v>
      </c>
      <c r="E603" s="243">
        <v>45628</v>
      </c>
      <c r="G603" s="240">
        <v>0</v>
      </c>
      <c r="H603" s="240">
        <v>40873</v>
      </c>
      <c r="I603" s="242">
        <v>5.4999999999999997E-3</v>
      </c>
      <c r="J603" s="240">
        <v>7431450</v>
      </c>
      <c r="L603" s="247"/>
      <c r="M603" s="248"/>
      <c r="N603" s="240"/>
      <c r="O603" s="250"/>
    </row>
    <row r="604" spans="1:15" x14ac:dyDescent="0.25">
      <c r="A604" s="240" t="s">
        <v>503</v>
      </c>
      <c r="B604" s="239">
        <v>23657502</v>
      </c>
      <c r="C604" s="240" t="s">
        <v>404</v>
      </c>
      <c r="E604" s="243">
        <v>45628</v>
      </c>
      <c r="G604" s="240">
        <v>0</v>
      </c>
      <c r="H604" s="240">
        <v>809</v>
      </c>
      <c r="I604" s="242">
        <v>5.4999999999999997E-3</v>
      </c>
      <c r="J604" s="240">
        <v>147036</v>
      </c>
      <c r="L604" s="247"/>
      <c r="M604" s="248"/>
      <c r="N604" s="240"/>
      <c r="O604" s="250"/>
    </row>
    <row r="605" spans="1:15" x14ac:dyDescent="0.25">
      <c r="A605" s="240" t="s">
        <v>503</v>
      </c>
      <c r="B605" s="239">
        <v>23657502</v>
      </c>
      <c r="C605" s="240" t="s">
        <v>404</v>
      </c>
      <c r="E605" s="243">
        <v>45628</v>
      </c>
      <c r="G605" s="240">
        <v>0</v>
      </c>
      <c r="H605" s="240">
        <v>1178</v>
      </c>
      <c r="I605" s="242">
        <v>5.4999999999999997E-3</v>
      </c>
      <c r="J605" s="240">
        <v>214260</v>
      </c>
      <c r="L605" s="247"/>
      <c r="M605" s="248"/>
      <c r="N605" s="240"/>
      <c r="O605" s="250"/>
    </row>
    <row r="606" spans="1:15" x14ac:dyDescent="0.25">
      <c r="A606" s="240" t="s">
        <v>503</v>
      </c>
      <c r="B606" s="239">
        <v>23657502</v>
      </c>
      <c r="C606" s="240" t="s">
        <v>404</v>
      </c>
      <c r="E606" s="243">
        <v>45628</v>
      </c>
      <c r="G606" s="240">
        <v>0</v>
      </c>
      <c r="H606" s="240">
        <v>589</v>
      </c>
      <c r="I606" s="242">
        <v>5.4999999999999997E-3</v>
      </c>
      <c r="J606" s="240">
        <v>107130</v>
      </c>
      <c r="L606" s="247"/>
      <c r="M606" s="248"/>
      <c r="N606" s="240"/>
      <c r="O606" s="250"/>
    </row>
    <row r="607" spans="1:15" x14ac:dyDescent="0.25">
      <c r="A607" s="240" t="s">
        <v>503</v>
      </c>
      <c r="B607" s="239">
        <v>23657502</v>
      </c>
      <c r="C607" s="240" t="s">
        <v>404</v>
      </c>
      <c r="E607" s="243">
        <v>45628</v>
      </c>
      <c r="G607" s="240">
        <v>0</v>
      </c>
      <c r="H607" s="240">
        <v>8084</v>
      </c>
      <c r="I607" s="242">
        <v>5.4999999999999997E-3</v>
      </c>
      <c r="J607" s="240">
        <v>1469818</v>
      </c>
      <c r="L607" s="247"/>
      <c r="M607" s="248"/>
      <c r="N607" s="240"/>
      <c r="O607" s="250"/>
    </row>
    <row r="608" spans="1:15" x14ac:dyDescent="0.25">
      <c r="A608" s="240" t="s">
        <v>503</v>
      </c>
      <c r="B608" s="239">
        <v>23657502</v>
      </c>
      <c r="C608" s="240" t="s">
        <v>404</v>
      </c>
      <c r="E608" s="243">
        <v>45628</v>
      </c>
      <c r="G608" s="240">
        <v>0</v>
      </c>
      <c r="H608" s="240">
        <v>16915</v>
      </c>
      <c r="I608" s="242">
        <v>5.4999999999999997E-3</v>
      </c>
      <c r="J608" s="240">
        <v>3075486</v>
      </c>
      <c r="L608" s="247"/>
      <c r="M608" s="248"/>
      <c r="N608" s="240"/>
      <c r="O608" s="250"/>
    </row>
    <row r="609" spans="1:15" x14ac:dyDescent="0.25">
      <c r="A609" s="240" t="s">
        <v>503</v>
      </c>
      <c r="B609" s="239">
        <v>23657502</v>
      </c>
      <c r="C609" s="240" t="s">
        <v>404</v>
      </c>
      <c r="E609" s="243">
        <v>45628</v>
      </c>
      <c r="G609" s="240">
        <v>0</v>
      </c>
      <c r="H609" s="240">
        <v>1073</v>
      </c>
      <c r="I609" s="242">
        <v>5.4999999999999997E-3</v>
      </c>
      <c r="J609" s="240">
        <v>195119.99999700001</v>
      </c>
      <c r="L609" s="247"/>
      <c r="M609" s="248"/>
      <c r="N609" s="240"/>
      <c r="O609" s="250"/>
    </row>
    <row r="610" spans="1:15" x14ac:dyDescent="0.25">
      <c r="A610" s="240" t="s">
        <v>503</v>
      </c>
      <c r="B610" s="239">
        <v>23657502</v>
      </c>
      <c r="C610" s="240" t="s">
        <v>404</v>
      </c>
      <c r="E610" s="243">
        <v>45628</v>
      </c>
      <c r="G610" s="240">
        <v>0</v>
      </c>
      <c r="H610" s="240">
        <v>368336</v>
      </c>
      <c r="I610" s="242">
        <v>5.4999999999999997E-3</v>
      </c>
      <c r="J610" s="240">
        <v>66970200</v>
      </c>
      <c r="L610" s="247"/>
      <c r="M610" s="248"/>
      <c r="N610" s="240"/>
      <c r="O610" s="250"/>
    </row>
    <row r="611" spans="1:15" x14ac:dyDescent="0.25">
      <c r="A611" s="240" t="s">
        <v>503</v>
      </c>
      <c r="B611" s="239">
        <v>23657502</v>
      </c>
      <c r="C611" s="240" t="s">
        <v>404</v>
      </c>
      <c r="E611" s="243">
        <v>45628</v>
      </c>
      <c r="G611" s="240">
        <v>0</v>
      </c>
      <c r="H611" s="240">
        <v>414</v>
      </c>
      <c r="I611" s="242">
        <v>5.4999999999999997E-3</v>
      </c>
      <c r="J611" s="240">
        <v>75312</v>
      </c>
      <c r="L611" s="247"/>
      <c r="M611" s="248"/>
      <c r="N611" s="240"/>
      <c r="O611" s="250"/>
    </row>
    <row r="612" spans="1:15" x14ac:dyDescent="0.25">
      <c r="A612" s="240" t="s">
        <v>503</v>
      </c>
      <c r="B612" s="239">
        <v>23657502</v>
      </c>
      <c r="C612" s="240" t="s">
        <v>404</v>
      </c>
      <c r="E612" s="243">
        <v>45628</v>
      </c>
      <c r="G612" s="240">
        <v>0</v>
      </c>
      <c r="H612" s="240">
        <v>1768</v>
      </c>
      <c r="I612" s="242">
        <v>5.4999999999999997E-3</v>
      </c>
      <c r="J612" s="240">
        <v>321390</v>
      </c>
      <c r="L612" s="247"/>
      <c r="M612" s="248"/>
      <c r="N612" s="240"/>
      <c r="O612" s="250"/>
    </row>
    <row r="613" spans="1:15" x14ac:dyDescent="0.25">
      <c r="A613" s="240" t="s">
        <v>503</v>
      </c>
      <c r="B613" s="239">
        <v>23657502</v>
      </c>
      <c r="C613" s="240" t="s">
        <v>404</v>
      </c>
      <c r="E613" s="243">
        <v>45628</v>
      </c>
      <c r="G613" s="240">
        <v>0</v>
      </c>
      <c r="H613" s="240">
        <v>1178</v>
      </c>
      <c r="I613" s="242">
        <v>5.4999999999999997E-3</v>
      </c>
      <c r="J613" s="240">
        <v>214260</v>
      </c>
      <c r="L613" s="247"/>
      <c r="M613" s="248"/>
      <c r="N613" s="240"/>
      <c r="O613" s="250"/>
    </row>
    <row r="614" spans="1:15" x14ac:dyDescent="0.25">
      <c r="A614" s="240" t="s">
        <v>503</v>
      </c>
      <c r="B614" s="239">
        <v>23657502</v>
      </c>
      <c r="C614" s="240" t="s">
        <v>404</v>
      </c>
      <c r="E614" s="243">
        <v>45628</v>
      </c>
      <c r="G614" s="240">
        <v>0</v>
      </c>
      <c r="H614" s="240">
        <v>19898</v>
      </c>
      <c r="I614" s="242">
        <v>5.4999999999999997E-3</v>
      </c>
      <c r="J614" s="240">
        <v>3617838</v>
      </c>
      <c r="L614" s="247"/>
      <c r="M614" s="248"/>
      <c r="N614" s="240"/>
      <c r="O614" s="250"/>
    </row>
    <row r="615" spans="1:15" x14ac:dyDescent="0.25">
      <c r="A615" s="240" t="s">
        <v>503</v>
      </c>
      <c r="B615" s="239">
        <v>23657502</v>
      </c>
      <c r="C615" s="240" t="s">
        <v>404</v>
      </c>
      <c r="E615" s="243">
        <v>45628</v>
      </c>
      <c r="G615" s="240">
        <v>0</v>
      </c>
      <c r="H615" s="240">
        <v>12261</v>
      </c>
      <c r="I615" s="242">
        <v>5.4999999999999997E-3</v>
      </c>
      <c r="J615" s="240">
        <v>2229196</v>
      </c>
      <c r="L615" s="247"/>
      <c r="M615" s="248"/>
      <c r="N615" s="240"/>
      <c r="O615" s="250"/>
    </row>
    <row r="616" spans="1:15" x14ac:dyDescent="0.25">
      <c r="A616" s="240" t="s">
        <v>503</v>
      </c>
      <c r="B616" s="239">
        <v>23657502</v>
      </c>
      <c r="C616" s="240" t="s">
        <v>404</v>
      </c>
      <c r="E616" s="243">
        <v>45628</v>
      </c>
      <c r="G616" s="240">
        <v>0</v>
      </c>
      <c r="H616" s="240">
        <v>612</v>
      </c>
      <c r="I616" s="242">
        <v>5.4999999999999997E-3</v>
      </c>
      <c r="J616" s="240">
        <v>111230</v>
      </c>
      <c r="L616" s="247"/>
      <c r="M616" s="248"/>
      <c r="N616" s="240"/>
      <c r="O616" s="250"/>
    </row>
    <row r="617" spans="1:15" x14ac:dyDescent="0.25">
      <c r="A617" s="240" t="s">
        <v>503</v>
      </c>
      <c r="B617" s="239">
        <v>23657502</v>
      </c>
      <c r="C617" s="240" t="s">
        <v>404</v>
      </c>
      <c r="E617" s="243">
        <v>45628</v>
      </c>
      <c r="G617" s="240">
        <v>0</v>
      </c>
      <c r="H617" s="240">
        <v>1128</v>
      </c>
      <c r="I617" s="242">
        <v>5.4999999999999997E-3</v>
      </c>
      <c r="J617" s="240">
        <v>205066</v>
      </c>
      <c r="L617" s="247"/>
      <c r="M617" s="248"/>
      <c r="N617" s="240"/>
      <c r="O617" s="250"/>
    </row>
    <row r="618" spans="1:15" x14ac:dyDescent="0.25">
      <c r="A618" s="240" t="s">
        <v>503</v>
      </c>
      <c r="B618" s="239">
        <v>23657502</v>
      </c>
      <c r="C618" s="240" t="s">
        <v>404</v>
      </c>
      <c r="E618" s="243">
        <v>45628</v>
      </c>
      <c r="G618" s="240">
        <v>0</v>
      </c>
      <c r="H618" s="240">
        <v>1037</v>
      </c>
      <c r="I618" s="242">
        <v>5.4999999999999997E-3</v>
      </c>
      <c r="J618" s="240">
        <v>188484</v>
      </c>
      <c r="L618" s="247"/>
      <c r="M618" s="248"/>
      <c r="N618" s="240"/>
      <c r="O618" s="250"/>
    </row>
    <row r="619" spans="1:15" x14ac:dyDescent="0.25">
      <c r="A619" s="240" t="s">
        <v>503</v>
      </c>
      <c r="B619" s="239">
        <v>23657502</v>
      </c>
      <c r="C619" s="240" t="s">
        <v>404</v>
      </c>
      <c r="E619" s="243">
        <v>45628</v>
      </c>
      <c r="G619" s="240">
        <v>0</v>
      </c>
      <c r="H619" s="240">
        <v>1900</v>
      </c>
      <c r="I619" s="242">
        <v>5.4999999999999997E-3</v>
      </c>
      <c r="J619" s="240">
        <v>345380</v>
      </c>
      <c r="L619" s="247"/>
      <c r="M619" s="248"/>
      <c r="N619" s="240"/>
      <c r="O619" s="250"/>
    </row>
    <row r="620" spans="1:15" x14ac:dyDescent="0.25">
      <c r="A620" s="240" t="s">
        <v>503</v>
      </c>
      <c r="B620" s="239">
        <v>23657502</v>
      </c>
      <c r="C620" s="240" t="s">
        <v>404</v>
      </c>
      <c r="E620" s="243">
        <v>45628</v>
      </c>
      <c r="G620" s="240">
        <v>0</v>
      </c>
      <c r="H620" s="240">
        <v>1946</v>
      </c>
      <c r="I620" s="242">
        <v>5.4999999999999997E-3</v>
      </c>
      <c r="J620" s="240">
        <v>353864</v>
      </c>
      <c r="L620" s="247"/>
      <c r="M620" s="248"/>
      <c r="N620" s="240"/>
      <c r="O620" s="250"/>
    </row>
    <row r="621" spans="1:15" x14ac:dyDescent="0.25">
      <c r="A621" s="240" t="s">
        <v>503</v>
      </c>
      <c r="B621" s="239">
        <v>23657502</v>
      </c>
      <c r="C621" s="240" t="s">
        <v>404</v>
      </c>
      <c r="E621" s="243">
        <v>45628</v>
      </c>
      <c r="G621" s="240">
        <v>0</v>
      </c>
      <c r="H621" s="240">
        <v>499</v>
      </c>
      <c r="I621" s="242">
        <v>5.4999999999999997E-3</v>
      </c>
      <c r="J621" s="240">
        <v>90744</v>
      </c>
      <c r="L621" s="247"/>
      <c r="M621" s="248"/>
      <c r="N621" s="240"/>
      <c r="O621" s="250"/>
    </row>
    <row r="622" spans="1:15" x14ac:dyDescent="0.25">
      <c r="A622" s="240" t="s">
        <v>503</v>
      </c>
      <c r="B622" s="239">
        <v>23657502</v>
      </c>
      <c r="C622" s="240" t="s">
        <v>404</v>
      </c>
      <c r="E622" s="243">
        <v>45628</v>
      </c>
      <c r="G622" s="240">
        <v>0</v>
      </c>
      <c r="H622" s="240">
        <v>860</v>
      </c>
      <c r="I622" s="242">
        <v>5.4999999999999997E-3</v>
      </c>
      <c r="J622" s="240">
        <v>156400</v>
      </c>
      <c r="L622" s="247"/>
      <c r="M622" s="248"/>
      <c r="N622" s="240"/>
      <c r="O622" s="250"/>
    </row>
    <row r="623" spans="1:15" x14ac:dyDescent="0.25">
      <c r="A623" s="240" t="s">
        <v>503</v>
      </c>
      <c r="B623" s="239">
        <v>23657502</v>
      </c>
      <c r="C623" s="240" t="s">
        <v>404</v>
      </c>
      <c r="E623" s="243">
        <v>45628</v>
      </c>
      <c r="G623" s="240">
        <v>0</v>
      </c>
      <c r="H623" s="240">
        <v>1042</v>
      </c>
      <c r="I623" s="242">
        <v>5.4999999999999997E-3</v>
      </c>
      <c r="J623" s="240">
        <v>189476</v>
      </c>
      <c r="L623" s="247"/>
      <c r="M623" s="248"/>
      <c r="N623" s="240"/>
      <c r="O623" s="250"/>
    </row>
    <row r="624" spans="1:15" x14ac:dyDescent="0.25">
      <c r="A624" s="240" t="s">
        <v>503</v>
      </c>
      <c r="B624" s="239">
        <v>23657502</v>
      </c>
      <c r="C624" s="240" t="s">
        <v>404</v>
      </c>
      <c r="E624" s="243">
        <v>45628</v>
      </c>
      <c r="G624" s="240">
        <v>0</v>
      </c>
      <c r="H624" s="240">
        <v>998</v>
      </c>
      <c r="I624" s="242">
        <v>5.4999999999999997E-3</v>
      </c>
      <c r="J624" s="240">
        <v>181488</v>
      </c>
      <c r="L624" s="247"/>
      <c r="M624" s="248"/>
      <c r="N624" s="240"/>
      <c r="O624" s="250"/>
    </row>
    <row r="625" spans="1:15" x14ac:dyDescent="0.25">
      <c r="A625" s="240" t="s">
        <v>503</v>
      </c>
      <c r="B625" s="239">
        <v>23657502</v>
      </c>
      <c r="C625" s="240" t="s">
        <v>404</v>
      </c>
      <c r="E625" s="243">
        <v>45628</v>
      </c>
      <c r="G625" s="240">
        <v>0</v>
      </c>
      <c r="H625" s="240">
        <v>1039</v>
      </c>
      <c r="I625" s="242">
        <v>5.4999999999999997E-3</v>
      </c>
      <c r="J625" s="240">
        <v>188980</v>
      </c>
      <c r="L625" s="247"/>
      <c r="M625" s="248"/>
      <c r="N625" s="240"/>
      <c r="O625" s="250"/>
    </row>
    <row r="626" spans="1:15" x14ac:dyDescent="0.25">
      <c r="A626" s="240" t="s">
        <v>503</v>
      </c>
      <c r="B626" s="239">
        <v>23657502</v>
      </c>
      <c r="C626" s="240" t="s">
        <v>404</v>
      </c>
      <c r="E626" s="243">
        <v>45628</v>
      </c>
      <c r="G626" s="240">
        <v>0</v>
      </c>
      <c r="H626" s="240">
        <v>933</v>
      </c>
      <c r="I626" s="242">
        <v>5.4999999999999997E-3</v>
      </c>
      <c r="J626" s="240">
        <v>169584</v>
      </c>
      <c r="L626" s="247"/>
      <c r="M626" s="248"/>
      <c r="N626" s="240"/>
      <c r="O626" s="250"/>
    </row>
    <row r="627" spans="1:15" x14ac:dyDescent="0.25">
      <c r="A627" s="240" t="s">
        <v>503</v>
      </c>
      <c r="B627" s="239">
        <v>23657502</v>
      </c>
      <c r="C627" s="240" t="s">
        <v>404</v>
      </c>
      <c r="E627" s="243">
        <v>45628</v>
      </c>
      <c r="G627" s="240">
        <v>0</v>
      </c>
      <c r="H627" s="240">
        <v>933</v>
      </c>
      <c r="I627" s="242">
        <v>5.4999999999999997E-3</v>
      </c>
      <c r="J627" s="240">
        <v>169584</v>
      </c>
      <c r="L627" s="247"/>
      <c r="M627" s="248"/>
      <c r="N627" s="240"/>
      <c r="O627" s="250"/>
    </row>
    <row r="628" spans="1:15" x14ac:dyDescent="0.25">
      <c r="A628" s="240" t="s">
        <v>503</v>
      </c>
      <c r="B628" s="239">
        <v>23657502</v>
      </c>
      <c r="C628" s="240" t="s">
        <v>404</v>
      </c>
      <c r="E628" s="243">
        <v>45628</v>
      </c>
      <c r="G628" s="240">
        <v>0</v>
      </c>
      <c r="H628" s="240">
        <v>3252</v>
      </c>
      <c r="I628" s="242">
        <v>5.4999999999999997E-3</v>
      </c>
      <c r="J628" s="240">
        <v>591300</v>
      </c>
      <c r="L628" s="247"/>
      <c r="M628" s="248"/>
      <c r="N628" s="240"/>
      <c r="O628" s="250"/>
    </row>
    <row r="629" spans="1:15" x14ac:dyDescent="0.25">
      <c r="A629" s="240" t="s">
        <v>503</v>
      </c>
      <c r="B629" s="239">
        <v>23657502</v>
      </c>
      <c r="C629" s="240" t="s">
        <v>404</v>
      </c>
      <c r="E629" s="243">
        <v>45628</v>
      </c>
      <c r="G629" s="240">
        <v>0</v>
      </c>
      <c r="H629" s="240">
        <v>1624</v>
      </c>
      <c r="I629" s="242">
        <v>5.4999999999999997E-3</v>
      </c>
      <c r="J629" s="240">
        <v>295200</v>
      </c>
      <c r="L629" s="247"/>
      <c r="M629" s="248"/>
      <c r="N629" s="240"/>
      <c r="O629" s="250"/>
    </row>
    <row r="630" spans="1:15" x14ac:dyDescent="0.25">
      <c r="A630" s="240" t="s">
        <v>503</v>
      </c>
      <c r="B630" s="239">
        <v>23657502</v>
      </c>
      <c r="C630" s="240" t="s">
        <v>404</v>
      </c>
      <c r="E630" s="243">
        <v>45628</v>
      </c>
      <c r="G630" s="240">
        <v>0</v>
      </c>
      <c r="H630" s="240">
        <v>1084</v>
      </c>
      <c r="I630" s="242">
        <v>5.4999999999999997E-3</v>
      </c>
      <c r="J630" s="240">
        <v>197100</v>
      </c>
      <c r="L630" s="247"/>
      <c r="M630" s="248"/>
      <c r="N630" s="240"/>
      <c r="O630" s="250"/>
    </row>
    <row r="631" spans="1:15" x14ac:dyDescent="0.25">
      <c r="A631" s="240" t="s">
        <v>503</v>
      </c>
      <c r="B631" s="239">
        <v>23657502</v>
      </c>
      <c r="C631" s="240" t="s">
        <v>404</v>
      </c>
      <c r="E631" s="243">
        <v>45628</v>
      </c>
      <c r="G631" s="240">
        <v>0</v>
      </c>
      <c r="H631" s="240">
        <v>4925</v>
      </c>
      <c r="I631" s="242">
        <v>5.4999999999999997E-3</v>
      </c>
      <c r="J631" s="240">
        <v>895500</v>
      </c>
      <c r="L631" s="247"/>
      <c r="M631" s="248"/>
      <c r="N631" s="240"/>
      <c r="O631" s="250"/>
    </row>
    <row r="632" spans="1:15" x14ac:dyDescent="0.25">
      <c r="A632" s="240" t="s">
        <v>503</v>
      </c>
      <c r="B632" s="239">
        <v>23657502</v>
      </c>
      <c r="C632" s="240" t="s">
        <v>404</v>
      </c>
      <c r="E632" s="243">
        <v>45628</v>
      </c>
      <c r="G632" s="240">
        <v>0</v>
      </c>
      <c r="H632" s="240">
        <v>1001</v>
      </c>
      <c r="I632" s="242">
        <v>5.4999999999999997E-3</v>
      </c>
      <c r="J632" s="240">
        <v>182000</v>
      </c>
      <c r="L632" s="247"/>
      <c r="M632" s="248"/>
      <c r="N632" s="240"/>
      <c r="O632" s="250"/>
    </row>
    <row r="633" spans="1:15" x14ac:dyDescent="0.25">
      <c r="A633" s="240" t="s">
        <v>503</v>
      </c>
      <c r="B633" s="239">
        <v>23657502</v>
      </c>
      <c r="C633" s="240" t="s">
        <v>404</v>
      </c>
      <c r="E633" s="243">
        <v>45628</v>
      </c>
      <c r="G633" s="240">
        <v>0</v>
      </c>
      <c r="H633" s="240">
        <v>2145</v>
      </c>
      <c r="I633" s="242">
        <v>5.4999999999999997E-3</v>
      </c>
      <c r="J633" s="240">
        <v>390000</v>
      </c>
      <c r="L633" s="247"/>
      <c r="M633" s="248"/>
      <c r="N633" s="240"/>
      <c r="O633" s="250"/>
    </row>
    <row r="634" spans="1:15" x14ac:dyDescent="0.25">
      <c r="A634" s="240" t="s">
        <v>503</v>
      </c>
      <c r="B634" s="239">
        <v>23657502</v>
      </c>
      <c r="C634" s="240" t="s">
        <v>404</v>
      </c>
      <c r="E634" s="243">
        <v>45628</v>
      </c>
      <c r="G634" s="240">
        <v>0</v>
      </c>
      <c r="H634" s="240">
        <v>2298</v>
      </c>
      <c r="I634" s="242">
        <v>5.4999999999999997E-3</v>
      </c>
      <c r="J634" s="240">
        <v>417900</v>
      </c>
      <c r="L634" s="247"/>
      <c r="M634" s="248"/>
      <c r="N634" s="240"/>
      <c r="O634" s="250"/>
    </row>
    <row r="635" spans="1:15" x14ac:dyDescent="0.25">
      <c r="A635" s="240" t="s">
        <v>503</v>
      </c>
      <c r="B635" s="239">
        <v>23657502</v>
      </c>
      <c r="C635" s="240" t="s">
        <v>404</v>
      </c>
      <c r="E635" s="243">
        <v>45628</v>
      </c>
      <c r="G635" s="240">
        <v>0</v>
      </c>
      <c r="H635" s="240">
        <v>4597</v>
      </c>
      <c r="I635" s="242">
        <v>5.4999999999999997E-3</v>
      </c>
      <c r="J635" s="240">
        <v>835800</v>
      </c>
      <c r="L635" s="247"/>
      <c r="M635" s="248"/>
      <c r="N635" s="240"/>
      <c r="O635" s="250"/>
    </row>
    <row r="636" spans="1:15" x14ac:dyDescent="0.25">
      <c r="A636" s="240" t="s">
        <v>503</v>
      </c>
      <c r="B636" s="239">
        <v>23657502</v>
      </c>
      <c r="C636" s="240" t="s">
        <v>404</v>
      </c>
      <c r="E636" s="243">
        <v>45628</v>
      </c>
      <c r="G636" s="240">
        <v>0</v>
      </c>
      <c r="H636" s="240">
        <v>2955</v>
      </c>
      <c r="I636" s="242">
        <v>5.4999999999999997E-3</v>
      </c>
      <c r="J636" s="240">
        <v>537300</v>
      </c>
      <c r="L636" s="247"/>
      <c r="M636" s="248"/>
      <c r="N636" s="240"/>
      <c r="O636" s="250"/>
    </row>
    <row r="637" spans="1:15" x14ac:dyDescent="0.25">
      <c r="A637" s="240" t="s">
        <v>503</v>
      </c>
      <c r="B637" s="239">
        <v>23657502</v>
      </c>
      <c r="C637" s="240" t="s">
        <v>404</v>
      </c>
      <c r="E637" s="243">
        <v>45628</v>
      </c>
      <c r="G637" s="240">
        <v>0</v>
      </c>
      <c r="H637" s="240">
        <v>1313</v>
      </c>
      <c r="I637" s="242">
        <v>5.4999999999999997E-3</v>
      </c>
      <c r="J637" s="240">
        <v>238800</v>
      </c>
      <c r="L637" s="247"/>
      <c r="M637" s="248"/>
      <c r="N637" s="240"/>
      <c r="O637" s="250"/>
    </row>
    <row r="638" spans="1:15" x14ac:dyDescent="0.25">
      <c r="A638" s="240" t="s">
        <v>503</v>
      </c>
      <c r="B638" s="239">
        <v>23657502</v>
      </c>
      <c r="C638" s="240" t="s">
        <v>404</v>
      </c>
      <c r="E638" s="243">
        <v>45628</v>
      </c>
      <c r="G638" s="240">
        <v>0</v>
      </c>
      <c r="H638" s="240">
        <v>4180</v>
      </c>
      <c r="I638" s="242">
        <v>5.4999999999999997E-3</v>
      </c>
      <c r="J638" s="240">
        <v>760000</v>
      </c>
      <c r="L638" s="247"/>
      <c r="M638" s="248"/>
      <c r="N638" s="240"/>
      <c r="O638" s="250"/>
    </row>
    <row r="639" spans="1:15" x14ac:dyDescent="0.25">
      <c r="A639" s="240" t="s">
        <v>503</v>
      </c>
      <c r="B639" s="239">
        <v>23657502</v>
      </c>
      <c r="C639" s="240" t="s">
        <v>404</v>
      </c>
      <c r="E639" s="243">
        <v>45628</v>
      </c>
      <c r="G639" s="240">
        <v>0</v>
      </c>
      <c r="H639" s="240">
        <v>2683</v>
      </c>
      <c r="I639" s="242">
        <v>5.4999999999999997E-3</v>
      </c>
      <c r="J639" s="240">
        <v>487799.999992</v>
      </c>
      <c r="L639" s="247"/>
      <c r="M639" s="248"/>
      <c r="N639" s="240"/>
      <c r="O639" s="250"/>
    </row>
    <row r="640" spans="1:15" x14ac:dyDescent="0.25">
      <c r="A640" s="240" t="s">
        <v>503</v>
      </c>
      <c r="B640" s="239">
        <v>23657502</v>
      </c>
      <c r="C640" s="240" t="s">
        <v>404</v>
      </c>
      <c r="E640" s="243">
        <v>45628</v>
      </c>
      <c r="G640" s="240">
        <v>0</v>
      </c>
      <c r="H640" s="240">
        <v>40802</v>
      </c>
      <c r="I640" s="242">
        <v>5.4999999999999997E-3</v>
      </c>
      <c r="J640" s="240">
        <v>7418500</v>
      </c>
      <c r="L640" s="247"/>
      <c r="M640" s="248"/>
      <c r="N640" s="240"/>
      <c r="O640" s="250"/>
    </row>
    <row r="641" spans="1:15" x14ac:dyDescent="0.25">
      <c r="A641" s="240" t="s">
        <v>503</v>
      </c>
      <c r="B641" s="239">
        <v>23657502</v>
      </c>
      <c r="C641" s="240" t="s">
        <v>404</v>
      </c>
      <c r="E641" s="243">
        <v>45629</v>
      </c>
      <c r="G641" s="240">
        <v>0</v>
      </c>
      <c r="H641" s="240">
        <v>6919</v>
      </c>
      <c r="I641" s="242">
        <v>5.4999999999999997E-3</v>
      </c>
      <c r="J641" s="240">
        <v>1257930</v>
      </c>
      <c r="L641" s="247"/>
      <c r="M641" s="248"/>
      <c r="N641" s="240"/>
      <c r="O641" s="250"/>
    </row>
    <row r="642" spans="1:15" x14ac:dyDescent="0.25">
      <c r="A642" s="240" t="s">
        <v>503</v>
      </c>
      <c r="B642" s="239">
        <v>23657502</v>
      </c>
      <c r="C642" s="240" t="s">
        <v>404</v>
      </c>
      <c r="E642" s="243">
        <v>45629</v>
      </c>
      <c r="G642" s="240">
        <v>0</v>
      </c>
      <c r="H642" s="240">
        <v>13988</v>
      </c>
      <c r="I642" s="242">
        <v>5.4999999999999997E-3</v>
      </c>
      <c r="J642" s="240">
        <v>2543248</v>
      </c>
      <c r="L642" s="247"/>
      <c r="M642" s="248"/>
      <c r="N642" s="240"/>
      <c r="O642" s="250"/>
    </row>
    <row r="643" spans="1:15" x14ac:dyDescent="0.25">
      <c r="A643" s="240" t="s">
        <v>503</v>
      </c>
      <c r="B643" s="239">
        <v>23657502</v>
      </c>
      <c r="C643" s="240" t="s">
        <v>404</v>
      </c>
      <c r="E643" s="243">
        <v>45629</v>
      </c>
      <c r="G643" s="240">
        <v>0</v>
      </c>
      <c r="H643" s="240">
        <v>51301</v>
      </c>
      <c r="I643" s="242">
        <v>5.4999999999999997E-3</v>
      </c>
      <c r="J643" s="240">
        <v>9327488</v>
      </c>
      <c r="L643" s="247"/>
      <c r="M643" s="248"/>
      <c r="N643" s="240"/>
      <c r="O643" s="250"/>
    </row>
    <row r="644" spans="1:15" x14ac:dyDescent="0.25">
      <c r="A644" s="240" t="s">
        <v>503</v>
      </c>
      <c r="B644" s="239">
        <v>23657502</v>
      </c>
      <c r="C644" s="240" t="s">
        <v>404</v>
      </c>
      <c r="E644" s="243">
        <v>45629</v>
      </c>
      <c r="G644" s="240">
        <v>0</v>
      </c>
      <c r="H644" s="240">
        <v>3535</v>
      </c>
      <c r="I644" s="242">
        <v>5.4999999999999997E-3</v>
      </c>
      <c r="J644" s="240">
        <v>642780</v>
      </c>
      <c r="L644" s="247"/>
      <c r="M644" s="248"/>
      <c r="N644" s="240"/>
      <c r="O644" s="250"/>
    </row>
    <row r="645" spans="1:15" x14ac:dyDescent="0.25">
      <c r="A645" s="240" t="s">
        <v>503</v>
      </c>
      <c r="B645" s="239">
        <v>23657502</v>
      </c>
      <c r="C645" s="240" t="s">
        <v>404</v>
      </c>
      <c r="E645" s="243">
        <v>45629</v>
      </c>
      <c r="G645" s="240">
        <v>0</v>
      </c>
      <c r="H645" s="240">
        <v>5590</v>
      </c>
      <c r="I645" s="242">
        <v>5.4999999999999997E-3</v>
      </c>
      <c r="J645" s="240">
        <v>1016446</v>
      </c>
      <c r="L645" s="247"/>
      <c r="M645" s="248"/>
      <c r="N645" s="240"/>
      <c r="O645" s="250"/>
    </row>
    <row r="646" spans="1:15" x14ac:dyDescent="0.25">
      <c r="A646" s="240" t="s">
        <v>503</v>
      </c>
      <c r="B646" s="239">
        <v>23657502</v>
      </c>
      <c r="C646" s="240" t="s">
        <v>404</v>
      </c>
      <c r="E646" s="243">
        <v>45629</v>
      </c>
      <c r="G646" s="240">
        <v>0</v>
      </c>
      <c r="H646" s="240">
        <v>29219</v>
      </c>
      <c r="I646" s="242">
        <v>5.4999999999999997E-3</v>
      </c>
      <c r="J646" s="240">
        <v>5312590</v>
      </c>
      <c r="L646" s="247"/>
      <c r="M646" s="248"/>
      <c r="N646" s="240"/>
      <c r="O646" s="250"/>
    </row>
    <row r="647" spans="1:15" x14ac:dyDescent="0.25">
      <c r="A647" s="240" t="s">
        <v>503</v>
      </c>
      <c r="B647" s="239">
        <v>23657502</v>
      </c>
      <c r="C647" s="240" t="s">
        <v>404</v>
      </c>
      <c r="E647" s="243">
        <v>45629</v>
      </c>
      <c r="G647" s="240">
        <v>0</v>
      </c>
      <c r="H647" s="240">
        <v>4612</v>
      </c>
      <c r="I647" s="242">
        <v>5.4999999999999997E-3</v>
      </c>
      <c r="J647" s="240">
        <v>838620</v>
      </c>
      <c r="L647" s="247"/>
      <c r="M647" s="248"/>
      <c r="N647" s="240"/>
      <c r="O647" s="250"/>
    </row>
    <row r="648" spans="1:15" x14ac:dyDescent="0.25">
      <c r="A648" s="240" t="s">
        <v>503</v>
      </c>
      <c r="B648" s="239">
        <v>23657502</v>
      </c>
      <c r="C648" s="240" t="s">
        <v>404</v>
      </c>
      <c r="E648" s="243">
        <v>45629</v>
      </c>
      <c r="G648" s="240">
        <v>0</v>
      </c>
      <c r="H648" s="240">
        <v>19261</v>
      </c>
      <c r="I648" s="242">
        <v>5.4999999999999997E-3</v>
      </c>
      <c r="J648" s="240">
        <v>3501994</v>
      </c>
      <c r="L648" s="247"/>
      <c r="M648" s="248"/>
      <c r="N648" s="240"/>
      <c r="O648" s="250"/>
    </row>
    <row r="649" spans="1:15" x14ac:dyDescent="0.25">
      <c r="A649" s="240" t="s">
        <v>503</v>
      </c>
      <c r="B649" s="239">
        <v>23657502</v>
      </c>
      <c r="C649" s="240" t="s">
        <v>404</v>
      </c>
      <c r="E649" s="243">
        <v>45629</v>
      </c>
      <c r="G649" s="240">
        <v>0</v>
      </c>
      <c r="H649" s="240">
        <v>35805</v>
      </c>
      <c r="I649" s="242">
        <v>5.4999999999999997E-3</v>
      </c>
      <c r="J649" s="240">
        <v>6510000</v>
      </c>
      <c r="L649" s="247"/>
      <c r="M649" s="248"/>
      <c r="N649" s="240"/>
      <c r="O649" s="250"/>
    </row>
    <row r="650" spans="1:15" x14ac:dyDescent="0.25">
      <c r="A650" s="240" t="s">
        <v>503</v>
      </c>
      <c r="B650" s="239">
        <v>23657502</v>
      </c>
      <c r="C650" s="240" t="s">
        <v>404</v>
      </c>
      <c r="E650" s="243">
        <v>45629</v>
      </c>
      <c r="G650" s="240">
        <v>0</v>
      </c>
      <c r="H650" s="240">
        <v>2037</v>
      </c>
      <c r="I650" s="242">
        <v>5.4999999999999997E-3</v>
      </c>
      <c r="J650" s="240">
        <v>370350</v>
      </c>
      <c r="L650" s="247"/>
      <c r="M650" s="248"/>
      <c r="N650" s="240"/>
      <c r="O650" s="250"/>
    </row>
    <row r="651" spans="1:15" x14ac:dyDescent="0.25">
      <c r="A651" s="240" t="s">
        <v>503</v>
      </c>
      <c r="B651" s="239">
        <v>23657502</v>
      </c>
      <c r="C651" s="240" t="s">
        <v>404</v>
      </c>
      <c r="E651" s="243">
        <v>45629</v>
      </c>
      <c r="G651" s="240">
        <v>0</v>
      </c>
      <c r="H651" s="240">
        <v>4883</v>
      </c>
      <c r="I651" s="242">
        <v>5.4999999999999997E-3</v>
      </c>
      <c r="J651" s="240">
        <v>887816</v>
      </c>
      <c r="L651" s="247"/>
      <c r="M651" s="248"/>
      <c r="N651" s="240"/>
      <c r="O651" s="250"/>
    </row>
    <row r="652" spans="1:15" x14ac:dyDescent="0.25">
      <c r="A652" s="240" t="s">
        <v>503</v>
      </c>
      <c r="B652" s="239">
        <v>23657502</v>
      </c>
      <c r="C652" s="240" t="s">
        <v>404</v>
      </c>
      <c r="E652" s="243">
        <v>45629</v>
      </c>
      <c r="G652" s="240">
        <v>0</v>
      </c>
      <c r="H652" s="240">
        <v>20294</v>
      </c>
      <c r="I652" s="242">
        <v>5.4999999999999997E-3</v>
      </c>
      <c r="J652" s="240">
        <v>3689896</v>
      </c>
      <c r="L652" s="247"/>
      <c r="M652" s="248"/>
      <c r="N652" s="240"/>
      <c r="O652" s="250"/>
    </row>
    <row r="653" spans="1:15" x14ac:dyDescent="0.25">
      <c r="A653" s="240" t="s">
        <v>503</v>
      </c>
      <c r="B653" s="239">
        <v>23657502</v>
      </c>
      <c r="C653" s="240" t="s">
        <v>404</v>
      </c>
      <c r="E653" s="243">
        <v>45629</v>
      </c>
      <c r="G653" s="240">
        <v>0</v>
      </c>
      <c r="H653" s="240">
        <v>419</v>
      </c>
      <c r="I653" s="242">
        <v>5.4999999999999997E-3</v>
      </c>
      <c r="J653" s="240">
        <v>76224</v>
      </c>
      <c r="L653" s="247"/>
      <c r="M653" s="248"/>
      <c r="N653" s="240"/>
      <c r="O653" s="250"/>
    </row>
    <row r="654" spans="1:15" x14ac:dyDescent="0.25">
      <c r="A654" s="240" t="s">
        <v>503</v>
      </c>
      <c r="B654" s="239">
        <v>23657502</v>
      </c>
      <c r="C654" s="240" t="s">
        <v>404</v>
      </c>
      <c r="E654" s="243">
        <v>45629</v>
      </c>
      <c r="G654" s="240">
        <v>0</v>
      </c>
      <c r="H654" s="240">
        <v>933</v>
      </c>
      <c r="I654" s="242">
        <v>5.4999999999999997E-3</v>
      </c>
      <c r="J654" s="240">
        <v>169608</v>
      </c>
      <c r="L654" s="247"/>
      <c r="M654" s="248"/>
      <c r="N654" s="240"/>
      <c r="O654" s="250"/>
    </row>
    <row r="655" spans="1:15" x14ac:dyDescent="0.25">
      <c r="A655" s="240" t="s">
        <v>503</v>
      </c>
      <c r="B655" s="239">
        <v>23657502</v>
      </c>
      <c r="C655" s="240" t="s">
        <v>404</v>
      </c>
      <c r="E655" s="243">
        <v>45629</v>
      </c>
      <c r="G655" s="240">
        <v>0</v>
      </c>
      <c r="H655" s="240">
        <v>1399</v>
      </c>
      <c r="I655" s="242">
        <v>5.4999999999999997E-3</v>
      </c>
      <c r="J655" s="240">
        <v>254412</v>
      </c>
      <c r="L655" s="247"/>
      <c r="M655" s="248"/>
      <c r="N655" s="240"/>
      <c r="O655" s="250"/>
    </row>
    <row r="656" spans="1:15" x14ac:dyDescent="0.25">
      <c r="A656" s="240" t="s">
        <v>503</v>
      </c>
      <c r="B656" s="239">
        <v>23657502</v>
      </c>
      <c r="C656" s="240" t="s">
        <v>404</v>
      </c>
      <c r="E656" s="243">
        <v>45629</v>
      </c>
      <c r="G656" s="240">
        <v>0</v>
      </c>
      <c r="H656" s="240">
        <v>1247</v>
      </c>
      <c r="I656" s="242">
        <v>5.4999999999999997E-3</v>
      </c>
      <c r="J656" s="240">
        <v>226662</v>
      </c>
      <c r="L656" s="247"/>
      <c r="M656" s="248"/>
      <c r="N656" s="240"/>
      <c r="O656" s="250"/>
    </row>
    <row r="657" spans="1:15" x14ac:dyDescent="0.25">
      <c r="A657" s="240" t="s">
        <v>503</v>
      </c>
      <c r="B657" s="239">
        <v>23657502</v>
      </c>
      <c r="C657" s="240" t="s">
        <v>404</v>
      </c>
      <c r="E657" s="243">
        <v>45629</v>
      </c>
      <c r="G657" s="240">
        <v>0</v>
      </c>
      <c r="H657" s="240">
        <v>3082</v>
      </c>
      <c r="I657" s="242">
        <v>5.4999999999999997E-3</v>
      </c>
      <c r="J657" s="240">
        <v>560340</v>
      </c>
      <c r="L657" s="247"/>
      <c r="M657" s="248"/>
      <c r="N657" s="240"/>
      <c r="O657" s="250"/>
    </row>
    <row r="658" spans="1:15" x14ac:dyDescent="0.25">
      <c r="A658" s="240" t="s">
        <v>503</v>
      </c>
      <c r="B658" s="239">
        <v>23657502</v>
      </c>
      <c r="C658" s="240" t="s">
        <v>404</v>
      </c>
      <c r="E658" s="243">
        <v>45629</v>
      </c>
      <c r="G658" s="240">
        <v>0</v>
      </c>
      <c r="H658" s="240">
        <v>2293</v>
      </c>
      <c r="I658" s="242">
        <v>5.4999999999999997E-3</v>
      </c>
      <c r="J658" s="240">
        <v>416828</v>
      </c>
      <c r="L658" s="247"/>
      <c r="M658" s="248"/>
      <c r="N658" s="240"/>
      <c r="O658" s="250"/>
    </row>
    <row r="659" spans="1:15" x14ac:dyDescent="0.25">
      <c r="A659" s="240" t="s">
        <v>503</v>
      </c>
      <c r="B659" s="239">
        <v>23657502</v>
      </c>
      <c r="C659" s="240" t="s">
        <v>404</v>
      </c>
      <c r="E659" s="243">
        <v>45629</v>
      </c>
      <c r="G659" s="240">
        <v>0</v>
      </c>
      <c r="H659" s="240">
        <v>1324</v>
      </c>
      <c r="I659" s="242">
        <v>5.4999999999999997E-3</v>
      </c>
      <c r="J659" s="240">
        <v>240666</v>
      </c>
      <c r="L659" s="247"/>
      <c r="M659" s="248"/>
      <c r="N659" s="240"/>
      <c r="O659" s="250"/>
    </row>
    <row r="660" spans="1:15" x14ac:dyDescent="0.25">
      <c r="A660" s="240" t="s">
        <v>503</v>
      </c>
      <c r="B660" s="239">
        <v>23657502</v>
      </c>
      <c r="C660" s="240" t="s">
        <v>404</v>
      </c>
      <c r="E660" s="243">
        <v>45629</v>
      </c>
      <c r="G660" s="240">
        <v>0</v>
      </c>
      <c r="H660" s="240">
        <v>916</v>
      </c>
      <c r="I660" s="242">
        <v>5.4999999999999997E-3</v>
      </c>
      <c r="J660" s="240">
        <v>166560</v>
      </c>
      <c r="L660" s="247"/>
      <c r="M660" s="248"/>
      <c r="N660" s="240"/>
      <c r="O660" s="250"/>
    </row>
    <row r="661" spans="1:15" x14ac:dyDescent="0.25">
      <c r="A661" s="240" t="s">
        <v>503</v>
      </c>
      <c r="B661" s="239">
        <v>23657502</v>
      </c>
      <c r="C661" s="240" t="s">
        <v>404</v>
      </c>
      <c r="E661" s="243">
        <v>45629</v>
      </c>
      <c r="G661" s="240">
        <v>0</v>
      </c>
      <c r="H661" s="240">
        <v>3112</v>
      </c>
      <c r="I661" s="242">
        <v>5.4999999999999997E-3</v>
      </c>
      <c r="J661" s="240">
        <v>565846</v>
      </c>
      <c r="L661" s="247"/>
      <c r="M661" s="248"/>
      <c r="N661" s="240"/>
      <c r="O661" s="250"/>
    </row>
    <row r="662" spans="1:15" x14ac:dyDescent="0.25">
      <c r="A662" s="240" t="s">
        <v>503</v>
      </c>
      <c r="B662" s="239">
        <v>23657502</v>
      </c>
      <c r="C662" s="240" t="s">
        <v>404</v>
      </c>
      <c r="E662" s="243">
        <v>45629</v>
      </c>
      <c r="G662" s="240">
        <v>0</v>
      </c>
      <c r="H662" s="240">
        <v>489</v>
      </c>
      <c r="I662" s="242">
        <v>5.4999999999999997E-3</v>
      </c>
      <c r="J662" s="240">
        <v>88968</v>
      </c>
      <c r="L662" s="247"/>
      <c r="M662" s="248"/>
      <c r="N662" s="240"/>
      <c r="O662" s="250"/>
    </row>
    <row r="663" spans="1:15" x14ac:dyDescent="0.25">
      <c r="A663" s="240" t="s">
        <v>503</v>
      </c>
      <c r="B663" s="239">
        <v>23657502</v>
      </c>
      <c r="C663" s="240" t="s">
        <v>404</v>
      </c>
      <c r="E663" s="243">
        <v>45629</v>
      </c>
      <c r="G663" s="240">
        <v>0</v>
      </c>
      <c r="H663" s="240">
        <v>4809</v>
      </c>
      <c r="I663" s="242">
        <v>5.4999999999999997E-3</v>
      </c>
      <c r="J663" s="240">
        <v>874380</v>
      </c>
      <c r="L663" s="247"/>
      <c r="M663" s="248"/>
      <c r="N663" s="240"/>
      <c r="O663" s="250"/>
    </row>
    <row r="664" spans="1:15" x14ac:dyDescent="0.25">
      <c r="A664" s="240" t="s">
        <v>503</v>
      </c>
      <c r="B664" s="239">
        <v>23657502</v>
      </c>
      <c r="C664" s="240" t="s">
        <v>404</v>
      </c>
      <c r="E664" s="243">
        <v>45629</v>
      </c>
      <c r="G664" s="240">
        <v>0</v>
      </c>
      <c r="H664" s="240">
        <v>414</v>
      </c>
      <c r="I664" s="242">
        <v>5.4999999999999997E-3</v>
      </c>
      <c r="J664" s="240">
        <v>75312</v>
      </c>
      <c r="L664" s="247"/>
      <c r="M664" s="248"/>
      <c r="N664" s="240"/>
      <c r="O664" s="250"/>
    </row>
    <row r="665" spans="1:15" x14ac:dyDescent="0.25">
      <c r="A665" s="240" t="s">
        <v>503</v>
      </c>
      <c r="B665" s="239">
        <v>23657502</v>
      </c>
      <c r="C665" s="240" t="s">
        <v>404</v>
      </c>
      <c r="E665" s="243">
        <v>45629</v>
      </c>
      <c r="G665" s="240">
        <v>0</v>
      </c>
      <c r="H665" s="240">
        <v>414</v>
      </c>
      <c r="I665" s="242">
        <v>5.4999999999999997E-3</v>
      </c>
      <c r="J665" s="240">
        <v>75312</v>
      </c>
      <c r="L665" s="247"/>
      <c r="M665" s="248"/>
      <c r="N665" s="240"/>
      <c r="O665" s="250"/>
    </row>
    <row r="666" spans="1:15" x14ac:dyDescent="0.25">
      <c r="A666" s="240" t="s">
        <v>503</v>
      </c>
      <c r="B666" s="239">
        <v>23657502</v>
      </c>
      <c r="C666" s="240" t="s">
        <v>404</v>
      </c>
      <c r="E666" s="243">
        <v>45629</v>
      </c>
      <c r="G666" s="240">
        <v>0</v>
      </c>
      <c r="H666" s="240">
        <v>414</v>
      </c>
      <c r="I666" s="242">
        <v>5.4999999999999997E-3</v>
      </c>
      <c r="J666" s="240">
        <v>75312</v>
      </c>
      <c r="L666" s="247"/>
      <c r="M666" s="248"/>
      <c r="N666" s="240"/>
      <c r="O666" s="250"/>
    </row>
    <row r="667" spans="1:15" x14ac:dyDescent="0.25">
      <c r="A667" s="240" t="s">
        <v>503</v>
      </c>
      <c r="B667" s="239">
        <v>23657502</v>
      </c>
      <c r="C667" s="240" t="s">
        <v>404</v>
      </c>
      <c r="E667" s="243">
        <v>45629</v>
      </c>
      <c r="G667" s="240">
        <v>0</v>
      </c>
      <c r="H667" s="240">
        <v>828</v>
      </c>
      <c r="I667" s="242">
        <v>5.4999999999999997E-3</v>
      </c>
      <c r="J667" s="240">
        <v>150624</v>
      </c>
      <c r="L667" s="247"/>
      <c r="M667" s="248"/>
      <c r="N667" s="240"/>
      <c r="O667" s="250"/>
    </row>
    <row r="668" spans="1:15" x14ac:dyDescent="0.25">
      <c r="A668" s="240" t="s">
        <v>503</v>
      </c>
      <c r="B668" s="239">
        <v>23657502</v>
      </c>
      <c r="C668" s="240" t="s">
        <v>404</v>
      </c>
      <c r="E668" s="243">
        <v>45629</v>
      </c>
      <c r="G668" s="240">
        <v>0</v>
      </c>
      <c r="H668" s="240">
        <v>414</v>
      </c>
      <c r="I668" s="242">
        <v>5.4999999999999997E-3</v>
      </c>
      <c r="J668" s="240">
        <v>75312</v>
      </c>
      <c r="L668" s="247"/>
      <c r="M668" s="248"/>
      <c r="N668" s="240"/>
      <c r="O668" s="250"/>
    </row>
    <row r="669" spans="1:15" x14ac:dyDescent="0.25">
      <c r="A669" s="240" t="s">
        <v>503</v>
      </c>
      <c r="B669" s="239">
        <v>23657502</v>
      </c>
      <c r="C669" s="240" t="s">
        <v>404</v>
      </c>
      <c r="E669" s="243">
        <v>45629</v>
      </c>
      <c r="G669" s="240">
        <v>0</v>
      </c>
      <c r="H669" s="240">
        <v>828</v>
      </c>
      <c r="I669" s="242">
        <v>5.4999999999999997E-3</v>
      </c>
      <c r="J669" s="240">
        <v>150624</v>
      </c>
      <c r="L669" s="247"/>
      <c r="M669" s="248"/>
      <c r="N669" s="240"/>
      <c r="O669" s="250"/>
    </row>
    <row r="670" spans="1:15" x14ac:dyDescent="0.25">
      <c r="A670" s="240" t="s">
        <v>503</v>
      </c>
      <c r="B670" s="239">
        <v>23657502</v>
      </c>
      <c r="C670" s="240" t="s">
        <v>404</v>
      </c>
      <c r="E670" s="243">
        <v>45629</v>
      </c>
      <c r="G670" s="240">
        <v>0</v>
      </c>
      <c r="H670" s="240">
        <v>828</v>
      </c>
      <c r="I670" s="242">
        <v>5.4999999999999997E-3</v>
      </c>
      <c r="J670" s="240">
        <v>150624</v>
      </c>
      <c r="L670" s="247"/>
      <c r="M670" s="248"/>
      <c r="N670" s="240"/>
      <c r="O670" s="250"/>
    </row>
    <row r="671" spans="1:15" x14ac:dyDescent="0.25">
      <c r="A671" s="240" t="s">
        <v>503</v>
      </c>
      <c r="B671" s="239">
        <v>23657502</v>
      </c>
      <c r="C671" s="240" t="s">
        <v>404</v>
      </c>
      <c r="E671" s="243">
        <v>45629</v>
      </c>
      <c r="G671" s="240">
        <v>0</v>
      </c>
      <c r="H671" s="240">
        <v>414</v>
      </c>
      <c r="I671" s="242">
        <v>5.4999999999999997E-3</v>
      </c>
      <c r="J671" s="240">
        <v>75312</v>
      </c>
      <c r="L671" s="247"/>
      <c r="M671" s="248"/>
      <c r="N671" s="240"/>
      <c r="O671" s="250"/>
    </row>
    <row r="672" spans="1:15" x14ac:dyDescent="0.25">
      <c r="A672" s="240" t="s">
        <v>503</v>
      </c>
      <c r="B672" s="239">
        <v>23657502</v>
      </c>
      <c r="C672" s="240" t="s">
        <v>404</v>
      </c>
      <c r="E672" s="243">
        <v>45629</v>
      </c>
      <c r="G672" s="240">
        <v>0</v>
      </c>
      <c r="H672" s="240">
        <v>414</v>
      </c>
      <c r="I672" s="242">
        <v>5.4999999999999997E-3</v>
      </c>
      <c r="J672" s="240">
        <v>75312</v>
      </c>
      <c r="L672" s="247"/>
      <c r="M672" s="248"/>
      <c r="N672" s="240"/>
      <c r="O672" s="250"/>
    </row>
    <row r="673" spans="1:15" x14ac:dyDescent="0.25">
      <c r="A673" s="240" t="s">
        <v>503</v>
      </c>
      <c r="B673" s="239">
        <v>23657502</v>
      </c>
      <c r="C673" s="240" t="s">
        <v>404</v>
      </c>
      <c r="E673" s="243">
        <v>45629</v>
      </c>
      <c r="G673" s="240">
        <v>0</v>
      </c>
      <c r="H673" s="240">
        <v>828</v>
      </c>
      <c r="I673" s="242">
        <v>5.4999999999999997E-3</v>
      </c>
      <c r="J673" s="240">
        <v>150624</v>
      </c>
      <c r="L673" s="247"/>
      <c r="M673" s="248"/>
      <c r="N673" s="240"/>
      <c r="O673" s="250"/>
    </row>
    <row r="674" spans="1:15" x14ac:dyDescent="0.25">
      <c r="A674" s="240" t="s">
        <v>503</v>
      </c>
      <c r="B674" s="239">
        <v>23657502</v>
      </c>
      <c r="C674" s="240" t="s">
        <v>404</v>
      </c>
      <c r="E674" s="243">
        <v>45629</v>
      </c>
      <c r="G674" s="240">
        <v>0</v>
      </c>
      <c r="H674" s="240">
        <v>42693</v>
      </c>
      <c r="I674" s="242">
        <v>5.4999999999999997E-3</v>
      </c>
      <c r="J674" s="240">
        <v>7762406</v>
      </c>
      <c r="L674" s="247"/>
      <c r="M674" s="248"/>
      <c r="N674" s="240"/>
      <c r="O674" s="250"/>
    </row>
    <row r="675" spans="1:15" x14ac:dyDescent="0.25">
      <c r="A675" s="240" t="s">
        <v>503</v>
      </c>
      <c r="B675" s="239">
        <v>23657502</v>
      </c>
      <c r="C675" s="240" t="s">
        <v>404</v>
      </c>
      <c r="E675" s="243">
        <v>45629</v>
      </c>
      <c r="G675" s="240">
        <v>0</v>
      </c>
      <c r="H675" s="240">
        <v>30222</v>
      </c>
      <c r="I675" s="242">
        <v>5.4999999999999997E-3</v>
      </c>
      <c r="J675" s="240">
        <v>5494930</v>
      </c>
      <c r="L675" s="247"/>
      <c r="M675" s="248"/>
      <c r="N675" s="240"/>
      <c r="O675" s="250"/>
    </row>
    <row r="676" spans="1:15" x14ac:dyDescent="0.25">
      <c r="A676" s="240" t="s">
        <v>503</v>
      </c>
      <c r="B676" s="239">
        <v>23657502</v>
      </c>
      <c r="C676" s="240" t="s">
        <v>404</v>
      </c>
      <c r="E676" s="243">
        <v>45629</v>
      </c>
      <c r="G676" s="240">
        <v>0</v>
      </c>
      <c r="H676" s="240">
        <v>10017</v>
      </c>
      <c r="I676" s="242">
        <v>5.4999999999999997E-3</v>
      </c>
      <c r="J676" s="240">
        <v>1821210</v>
      </c>
      <c r="L676" s="247"/>
      <c r="M676" s="248"/>
      <c r="N676" s="240"/>
      <c r="O676" s="250"/>
    </row>
    <row r="677" spans="1:15" x14ac:dyDescent="0.25">
      <c r="A677" s="240" t="s">
        <v>503</v>
      </c>
      <c r="B677" s="239">
        <v>23657502</v>
      </c>
      <c r="C677" s="240" t="s">
        <v>404</v>
      </c>
      <c r="E677" s="243">
        <v>45629</v>
      </c>
      <c r="G677" s="240">
        <v>0</v>
      </c>
      <c r="H677" s="240">
        <v>589</v>
      </c>
      <c r="I677" s="242">
        <v>5.4999999999999997E-3</v>
      </c>
      <c r="J677" s="240">
        <v>107130</v>
      </c>
      <c r="L677" s="247"/>
      <c r="M677" s="248"/>
      <c r="N677" s="240"/>
      <c r="O677" s="250"/>
    </row>
    <row r="678" spans="1:15" x14ac:dyDescent="0.25">
      <c r="A678" s="240" t="s">
        <v>503</v>
      </c>
      <c r="B678" s="239">
        <v>23657502</v>
      </c>
      <c r="C678" s="240" t="s">
        <v>404</v>
      </c>
      <c r="E678" s="243">
        <v>45629</v>
      </c>
      <c r="G678" s="240">
        <v>0</v>
      </c>
      <c r="H678" s="240">
        <v>1180</v>
      </c>
      <c r="I678" s="242">
        <v>5.4999999999999997E-3</v>
      </c>
      <c r="J678" s="240">
        <v>214564</v>
      </c>
      <c r="L678" s="247"/>
      <c r="M678" s="248"/>
      <c r="N678" s="240"/>
      <c r="O678" s="250"/>
    </row>
    <row r="679" spans="1:15" x14ac:dyDescent="0.25">
      <c r="A679" s="240" t="s">
        <v>503</v>
      </c>
      <c r="B679" s="239">
        <v>23657502</v>
      </c>
      <c r="C679" s="240" t="s">
        <v>404</v>
      </c>
      <c r="E679" s="243">
        <v>45629</v>
      </c>
      <c r="G679" s="240">
        <v>0</v>
      </c>
      <c r="H679" s="240">
        <v>1015</v>
      </c>
      <c r="I679" s="242">
        <v>5.4999999999999997E-3</v>
      </c>
      <c r="J679" s="240">
        <v>184500</v>
      </c>
      <c r="L679" s="247"/>
      <c r="M679" s="248"/>
      <c r="N679" s="240"/>
      <c r="O679" s="250"/>
    </row>
    <row r="680" spans="1:15" x14ac:dyDescent="0.25">
      <c r="A680" s="240" t="s">
        <v>503</v>
      </c>
      <c r="B680" s="239">
        <v>23657502</v>
      </c>
      <c r="C680" s="240" t="s">
        <v>404</v>
      </c>
      <c r="E680" s="243">
        <v>45629</v>
      </c>
      <c r="G680" s="240">
        <v>0</v>
      </c>
      <c r="H680" s="240">
        <v>812</v>
      </c>
      <c r="I680" s="242">
        <v>5.4999999999999997E-3</v>
      </c>
      <c r="J680" s="240">
        <v>147600</v>
      </c>
      <c r="L680" s="247"/>
      <c r="M680" s="248"/>
      <c r="N680" s="240"/>
      <c r="O680" s="250"/>
    </row>
    <row r="681" spans="1:15" x14ac:dyDescent="0.25">
      <c r="A681" s="240" t="s">
        <v>503</v>
      </c>
      <c r="B681" s="239">
        <v>23657502</v>
      </c>
      <c r="C681" s="240" t="s">
        <v>404</v>
      </c>
      <c r="E681" s="243">
        <v>45629</v>
      </c>
      <c r="G681" s="240">
        <v>0</v>
      </c>
      <c r="H681" s="240">
        <v>812</v>
      </c>
      <c r="I681" s="242">
        <v>5.4999999999999997E-3</v>
      </c>
      <c r="J681" s="240">
        <v>147600</v>
      </c>
      <c r="L681" s="247"/>
      <c r="M681" s="248"/>
      <c r="N681" s="240"/>
      <c r="O681" s="250"/>
    </row>
    <row r="682" spans="1:15" x14ac:dyDescent="0.25">
      <c r="A682" s="240" t="s">
        <v>503</v>
      </c>
      <c r="B682" s="239">
        <v>23657502</v>
      </c>
      <c r="C682" s="240" t="s">
        <v>404</v>
      </c>
      <c r="E682" s="243">
        <v>45629</v>
      </c>
      <c r="G682" s="240">
        <v>0</v>
      </c>
      <c r="H682" s="240">
        <v>933</v>
      </c>
      <c r="I682" s="242">
        <v>5.4999999999999997E-3</v>
      </c>
      <c r="J682" s="240">
        <v>169584</v>
      </c>
      <c r="L682" s="247"/>
      <c r="M682" s="248"/>
      <c r="N682" s="240"/>
      <c r="O682" s="250"/>
    </row>
    <row r="683" spans="1:15" x14ac:dyDescent="0.25">
      <c r="A683" s="240" t="s">
        <v>503</v>
      </c>
      <c r="B683" s="239">
        <v>23657502</v>
      </c>
      <c r="C683" s="240" t="s">
        <v>404</v>
      </c>
      <c r="E683" s="243">
        <v>45629</v>
      </c>
      <c r="G683" s="240">
        <v>0</v>
      </c>
      <c r="H683" s="240">
        <v>933</v>
      </c>
      <c r="I683" s="242">
        <v>5.4999999999999997E-3</v>
      </c>
      <c r="J683" s="240">
        <v>169584</v>
      </c>
      <c r="L683" s="247"/>
      <c r="M683" s="248"/>
      <c r="N683" s="240"/>
      <c r="O683" s="250"/>
    </row>
    <row r="684" spans="1:15" x14ac:dyDescent="0.25">
      <c r="A684" s="240" t="s">
        <v>503</v>
      </c>
      <c r="B684" s="239">
        <v>23657502</v>
      </c>
      <c r="C684" s="240" t="s">
        <v>404</v>
      </c>
      <c r="E684" s="243">
        <v>45629</v>
      </c>
      <c r="G684" s="240">
        <v>0</v>
      </c>
      <c r="H684" s="240">
        <v>933</v>
      </c>
      <c r="I684" s="242">
        <v>5.4999999999999997E-3</v>
      </c>
      <c r="J684" s="240">
        <v>169584</v>
      </c>
      <c r="L684" s="247"/>
      <c r="M684" s="248"/>
      <c r="N684" s="240"/>
      <c r="O684" s="250"/>
    </row>
    <row r="685" spans="1:15" x14ac:dyDescent="0.25">
      <c r="A685" s="240" t="s">
        <v>503</v>
      </c>
      <c r="B685" s="239">
        <v>23657502</v>
      </c>
      <c r="C685" s="240" t="s">
        <v>404</v>
      </c>
      <c r="E685" s="243">
        <v>45629</v>
      </c>
      <c r="G685" s="240">
        <v>0</v>
      </c>
      <c r="H685" s="240">
        <v>248</v>
      </c>
      <c r="I685" s="242">
        <v>5.4999999999999997E-3</v>
      </c>
      <c r="J685" s="240">
        <v>45168</v>
      </c>
      <c r="L685" s="247"/>
      <c r="M685" s="248"/>
      <c r="N685" s="240"/>
      <c r="O685" s="250"/>
    </row>
    <row r="686" spans="1:15" x14ac:dyDescent="0.25">
      <c r="A686" s="240" t="s">
        <v>503</v>
      </c>
      <c r="B686" s="239">
        <v>23657502</v>
      </c>
      <c r="C686" s="240" t="s">
        <v>404</v>
      </c>
      <c r="E686" s="243">
        <v>45629</v>
      </c>
      <c r="G686" s="240">
        <v>0</v>
      </c>
      <c r="H686" s="240">
        <v>37561</v>
      </c>
      <c r="I686" s="242">
        <v>5.4999999999999997E-3</v>
      </c>
      <c r="J686" s="240">
        <v>6829199.9998909999</v>
      </c>
      <c r="L686" s="247"/>
      <c r="M686" s="248"/>
      <c r="N686" s="240"/>
      <c r="O686" s="250"/>
    </row>
    <row r="687" spans="1:15" x14ac:dyDescent="0.25">
      <c r="A687" s="240" t="s">
        <v>503</v>
      </c>
      <c r="B687" s="239">
        <v>23657502</v>
      </c>
      <c r="C687" s="240" t="s">
        <v>404</v>
      </c>
      <c r="E687" s="243">
        <v>45629</v>
      </c>
      <c r="G687" s="240">
        <v>0</v>
      </c>
      <c r="H687" s="240">
        <v>7640</v>
      </c>
      <c r="I687" s="242">
        <v>5.4999999999999997E-3</v>
      </c>
      <c r="J687" s="240">
        <v>1389040</v>
      </c>
      <c r="L687" s="247"/>
      <c r="M687" s="248"/>
      <c r="N687" s="240"/>
      <c r="O687" s="250"/>
    </row>
    <row r="688" spans="1:15" x14ac:dyDescent="0.25">
      <c r="A688" s="240" t="s">
        <v>503</v>
      </c>
      <c r="B688" s="239">
        <v>23657502</v>
      </c>
      <c r="C688" s="240" t="s">
        <v>404</v>
      </c>
      <c r="E688" s="243">
        <v>45629</v>
      </c>
      <c r="G688" s="240">
        <v>0</v>
      </c>
      <c r="H688" s="240">
        <v>6171</v>
      </c>
      <c r="I688" s="242">
        <v>5.4999999999999997E-3</v>
      </c>
      <c r="J688" s="240">
        <v>1122000</v>
      </c>
      <c r="L688" s="247"/>
      <c r="M688" s="248"/>
      <c r="N688" s="240"/>
      <c r="O688" s="250"/>
    </row>
    <row r="689" spans="1:15" x14ac:dyDescent="0.25">
      <c r="A689" s="240" t="s">
        <v>503</v>
      </c>
      <c r="B689" s="239">
        <v>23657502</v>
      </c>
      <c r="C689" s="240" t="s">
        <v>404</v>
      </c>
      <c r="E689" s="243">
        <v>45629</v>
      </c>
      <c r="G689" s="240">
        <v>0</v>
      </c>
      <c r="H689" s="240">
        <v>1014</v>
      </c>
      <c r="I689" s="242">
        <v>5.4999999999999997E-3</v>
      </c>
      <c r="J689" s="240">
        <v>184300</v>
      </c>
      <c r="L689" s="247"/>
      <c r="M689" s="248"/>
      <c r="N689" s="240"/>
      <c r="O689" s="250"/>
    </row>
    <row r="690" spans="1:15" x14ac:dyDescent="0.25">
      <c r="A690" s="240" t="s">
        <v>503</v>
      </c>
      <c r="B690" s="239">
        <v>23657502</v>
      </c>
      <c r="C690" s="240" t="s">
        <v>404</v>
      </c>
      <c r="E690" s="243">
        <v>45629</v>
      </c>
      <c r="G690" s="240">
        <v>0</v>
      </c>
      <c r="H690" s="240">
        <v>22388</v>
      </c>
      <c r="I690" s="242">
        <v>5.4999999999999997E-3</v>
      </c>
      <c r="J690" s="240">
        <v>4070572</v>
      </c>
      <c r="L690" s="247"/>
      <c r="M690" s="248"/>
      <c r="N690" s="240"/>
      <c r="O690" s="250"/>
    </row>
    <row r="691" spans="1:15" x14ac:dyDescent="0.25">
      <c r="A691" s="240" t="s">
        <v>503</v>
      </c>
      <c r="B691" s="239">
        <v>23657502</v>
      </c>
      <c r="C691" s="240" t="s">
        <v>404</v>
      </c>
      <c r="E691" s="243">
        <v>45629</v>
      </c>
      <c r="G691" s="240">
        <v>0</v>
      </c>
      <c r="H691" s="240">
        <v>15634</v>
      </c>
      <c r="I691" s="242">
        <v>5.4999999999999997E-3</v>
      </c>
      <c r="J691" s="240">
        <v>2842500</v>
      </c>
      <c r="L691" s="247"/>
      <c r="M691" s="248"/>
      <c r="N691" s="240"/>
      <c r="O691" s="250"/>
    </row>
    <row r="692" spans="1:15" x14ac:dyDescent="0.25">
      <c r="A692" s="240" t="s">
        <v>503</v>
      </c>
      <c r="B692" s="239">
        <v>23657502</v>
      </c>
      <c r="C692" s="240" t="s">
        <v>404</v>
      </c>
      <c r="E692" s="243">
        <v>45630</v>
      </c>
      <c r="G692" s="240">
        <v>0</v>
      </c>
      <c r="H692" s="240">
        <v>166</v>
      </c>
      <c r="I692" s="242">
        <v>5.4999999999999997E-3</v>
      </c>
      <c r="J692" s="240">
        <v>30240</v>
      </c>
      <c r="L692" s="247"/>
      <c r="M692" s="248"/>
      <c r="N692" s="240"/>
      <c r="O692" s="250"/>
    </row>
    <row r="693" spans="1:15" x14ac:dyDescent="0.25">
      <c r="A693" s="240" t="s">
        <v>503</v>
      </c>
      <c r="B693" s="239">
        <v>23657502</v>
      </c>
      <c r="C693" s="240" t="s">
        <v>404</v>
      </c>
      <c r="E693" s="243">
        <v>45630</v>
      </c>
      <c r="G693" s="240">
        <v>0</v>
      </c>
      <c r="H693" s="240">
        <v>6331</v>
      </c>
      <c r="I693" s="242">
        <v>5.4999999999999997E-3</v>
      </c>
      <c r="J693" s="240">
        <v>1151012</v>
      </c>
      <c r="L693" s="247"/>
      <c r="M693" s="248"/>
      <c r="N693" s="240"/>
      <c r="O693" s="250"/>
    </row>
    <row r="694" spans="1:15" x14ac:dyDescent="0.25">
      <c r="A694" s="240" t="s">
        <v>503</v>
      </c>
      <c r="B694" s="239">
        <v>23657502</v>
      </c>
      <c r="C694" s="240" t="s">
        <v>404</v>
      </c>
      <c r="E694" s="243">
        <v>45630</v>
      </c>
      <c r="G694" s="240">
        <v>0</v>
      </c>
      <c r="H694" s="240">
        <v>4419</v>
      </c>
      <c r="I694" s="242">
        <v>5.4999999999999997E-3</v>
      </c>
      <c r="J694" s="240">
        <v>803424</v>
      </c>
      <c r="L694" s="247"/>
      <c r="M694" s="248"/>
      <c r="N694" s="240"/>
      <c r="O694" s="250"/>
    </row>
    <row r="695" spans="1:15" x14ac:dyDescent="0.25">
      <c r="A695" s="240" t="s">
        <v>503</v>
      </c>
      <c r="B695" s="239">
        <v>23657502</v>
      </c>
      <c r="C695" s="240" t="s">
        <v>404</v>
      </c>
      <c r="E695" s="243">
        <v>45630</v>
      </c>
      <c r="G695" s="240">
        <v>0</v>
      </c>
      <c r="H695" s="240">
        <v>2939</v>
      </c>
      <c r="I695" s="242">
        <v>5.4999999999999997E-3</v>
      </c>
      <c r="J695" s="240">
        <v>534450</v>
      </c>
      <c r="L695" s="247"/>
      <c r="M695" s="248"/>
      <c r="N695" s="240"/>
      <c r="O695" s="250"/>
    </row>
    <row r="696" spans="1:15" x14ac:dyDescent="0.25">
      <c r="A696" s="240" t="s">
        <v>503</v>
      </c>
      <c r="B696" s="239">
        <v>23657502</v>
      </c>
      <c r="C696" s="240" t="s">
        <v>404</v>
      </c>
      <c r="E696" s="243">
        <v>45630</v>
      </c>
      <c r="G696" s="240">
        <v>0</v>
      </c>
      <c r="H696" s="240">
        <v>3083</v>
      </c>
      <c r="I696" s="242">
        <v>5.4999999999999997E-3</v>
      </c>
      <c r="J696" s="240">
        <v>560502</v>
      </c>
      <c r="L696" s="247"/>
      <c r="M696" s="248"/>
      <c r="N696" s="240"/>
      <c r="O696" s="250"/>
    </row>
    <row r="697" spans="1:15" x14ac:dyDescent="0.25">
      <c r="A697" s="240" t="s">
        <v>503</v>
      </c>
      <c r="B697" s="239">
        <v>23657502</v>
      </c>
      <c r="C697" s="240" t="s">
        <v>404</v>
      </c>
      <c r="E697" s="243">
        <v>45630</v>
      </c>
      <c r="G697" s="240">
        <v>0</v>
      </c>
      <c r="H697" s="240">
        <v>2629</v>
      </c>
      <c r="I697" s="242">
        <v>5.4999999999999997E-3</v>
      </c>
      <c r="J697" s="240">
        <v>477950</v>
      </c>
      <c r="L697" s="247"/>
      <c r="M697" s="248"/>
      <c r="N697" s="240"/>
      <c r="O697" s="250"/>
    </row>
    <row r="698" spans="1:15" x14ac:dyDescent="0.25">
      <c r="A698" s="240" t="s">
        <v>503</v>
      </c>
      <c r="B698" s="239">
        <v>23657502</v>
      </c>
      <c r="C698" s="240" t="s">
        <v>404</v>
      </c>
      <c r="E698" s="243">
        <v>45630</v>
      </c>
      <c r="G698" s="240">
        <v>0</v>
      </c>
      <c r="H698" s="240">
        <v>591</v>
      </c>
      <c r="I698" s="242">
        <v>5.4999999999999997E-3</v>
      </c>
      <c r="J698" s="240">
        <v>107380</v>
      </c>
      <c r="L698" s="247"/>
      <c r="M698" s="248"/>
      <c r="N698" s="240"/>
      <c r="O698" s="250"/>
    </row>
    <row r="699" spans="1:15" x14ac:dyDescent="0.25">
      <c r="A699" s="240" t="s">
        <v>503</v>
      </c>
      <c r="B699" s="239">
        <v>23657502</v>
      </c>
      <c r="C699" s="240" t="s">
        <v>404</v>
      </c>
      <c r="E699" s="243">
        <v>45630</v>
      </c>
      <c r="G699" s="240">
        <v>0</v>
      </c>
      <c r="H699" s="240">
        <v>1843</v>
      </c>
      <c r="I699" s="242">
        <v>5.4999999999999997E-3</v>
      </c>
      <c r="J699" s="240">
        <v>335124</v>
      </c>
      <c r="L699" s="247"/>
      <c r="M699" s="248"/>
      <c r="N699" s="240"/>
      <c r="O699" s="250"/>
    </row>
    <row r="700" spans="1:15" x14ac:dyDescent="0.25">
      <c r="A700" s="240" t="s">
        <v>503</v>
      </c>
      <c r="B700" s="239">
        <v>23657502</v>
      </c>
      <c r="C700" s="240" t="s">
        <v>404</v>
      </c>
      <c r="E700" s="243">
        <v>45630</v>
      </c>
      <c r="G700" s="240">
        <v>0</v>
      </c>
      <c r="H700" s="240">
        <v>1743</v>
      </c>
      <c r="I700" s="242">
        <v>5.4999999999999997E-3</v>
      </c>
      <c r="J700" s="240">
        <v>316882</v>
      </c>
      <c r="L700" s="247"/>
      <c r="M700" s="248"/>
      <c r="N700" s="240"/>
      <c r="O700" s="250"/>
    </row>
    <row r="701" spans="1:15" x14ac:dyDescent="0.25">
      <c r="A701" s="240" t="s">
        <v>503</v>
      </c>
      <c r="B701" s="239">
        <v>23657502</v>
      </c>
      <c r="C701" s="240" t="s">
        <v>404</v>
      </c>
      <c r="E701" s="243">
        <v>45630</v>
      </c>
      <c r="G701" s="240">
        <v>0</v>
      </c>
      <c r="H701" s="240">
        <v>2295</v>
      </c>
      <c r="I701" s="242">
        <v>5.4999999999999997E-3</v>
      </c>
      <c r="J701" s="240">
        <v>417256</v>
      </c>
      <c r="L701" s="247"/>
      <c r="M701" s="248"/>
      <c r="N701" s="240"/>
      <c r="O701" s="250"/>
    </row>
    <row r="702" spans="1:15" x14ac:dyDescent="0.25">
      <c r="A702" s="240" t="s">
        <v>503</v>
      </c>
      <c r="B702" s="239">
        <v>23657502</v>
      </c>
      <c r="C702" s="240" t="s">
        <v>404</v>
      </c>
      <c r="E702" s="243">
        <v>45630</v>
      </c>
      <c r="G702" s="240">
        <v>0</v>
      </c>
      <c r="H702" s="240">
        <v>4714</v>
      </c>
      <c r="I702" s="242">
        <v>5.4999999999999997E-3</v>
      </c>
      <c r="J702" s="240">
        <v>857040</v>
      </c>
      <c r="L702" s="247"/>
      <c r="M702" s="248"/>
      <c r="N702" s="240"/>
      <c r="O702" s="250"/>
    </row>
    <row r="703" spans="1:15" x14ac:dyDescent="0.25">
      <c r="A703" s="240" t="s">
        <v>503</v>
      </c>
      <c r="B703" s="239">
        <v>23657502</v>
      </c>
      <c r="C703" s="240" t="s">
        <v>404</v>
      </c>
      <c r="E703" s="243">
        <v>45630</v>
      </c>
      <c r="G703" s="240">
        <v>0</v>
      </c>
      <c r="H703" s="240">
        <v>46969</v>
      </c>
      <c r="I703" s="242">
        <v>5.4999999999999997E-3</v>
      </c>
      <c r="J703" s="240">
        <v>8539902</v>
      </c>
      <c r="L703" s="247"/>
      <c r="M703" s="248"/>
      <c r="N703" s="240"/>
      <c r="O703" s="250"/>
    </row>
    <row r="704" spans="1:15" x14ac:dyDescent="0.25">
      <c r="A704" s="240" t="s">
        <v>503</v>
      </c>
      <c r="B704" s="239">
        <v>23657502</v>
      </c>
      <c r="C704" s="240" t="s">
        <v>404</v>
      </c>
      <c r="E704" s="243">
        <v>45630</v>
      </c>
      <c r="G704" s="240">
        <v>0</v>
      </c>
      <c r="H704" s="240">
        <v>55037</v>
      </c>
      <c r="I704" s="242">
        <v>5.4999999999999997E-3</v>
      </c>
      <c r="J704" s="240">
        <v>10006816</v>
      </c>
      <c r="L704" s="247"/>
      <c r="M704" s="248"/>
      <c r="N704" s="240"/>
      <c r="O704" s="250"/>
    </row>
    <row r="705" spans="1:15" x14ac:dyDescent="0.25">
      <c r="A705" s="240" t="s">
        <v>503</v>
      </c>
      <c r="B705" s="239">
        <v>23657502</v>
      </c>
      <c r="C705" s="240" t="s">
        <v>404</v>
      </c>
      <c r="E705" s="243">
        <v>45630</v>
      </c>
      <c r="G705" s="240">
        <v>0</v>
      </c>
      <c r="H705" s="240">
        <v>812</v>
      </c>
      <c r="I705" s="242">
        <v>5.4999999999999997E-3</v>
      </c>
      <c r="J705" s="240">
        <v>147600</v>
      </c>
      <c r="L705" s="247"/>
      <c r="M705" s="248"/>
      <c r="N705" s="240"/>
      <c r="O705" s="250"/>
    </row>
    <row r="706" spans="1:15" x14ac:dyDescent="0.25">
      <c r="A706" s="240" t="s">
        <v>503</v>
      </c>
      <c r="B706" s="239">
        <v>23657502</v>
      </c>
      <c r="C706" s="240" t="s">
        <v>404</v>
      </c>
      <c r="E706" s="243">
        <v>45630</v>
      </c>
      <c r="G706" s="240">
        <v>0</v>
      </c>
      <c r="H706" s="240">
        <v>13512</v>
      </c>
      <c r="I706" s="242">
        <v>5.4999999999999997E-3</v>
      </c>
      <c r="J706" s="240">
        <v>2456639.9999609999</v>
      </c>
      <c r="L706" s="247"/>
      <c r="M706" s="248"/>
      <c r="N706" s="240"/>
      <c r="O706" s="250"/>
    </row>
    <row r="707" spans="1:15" x14ac:dyDescent="0.25">
      <c r="A707" s="240" t="s">
        <v>503</v>
      </c>
      <c r="B707" s="239">
        <v>23657502</v>
      </c>
      <c r="C707" s="240" t="s">
        <v>404</v>
      </c>
      <c r="E707" s="243">
        <v>45630</v>
      </c>
      <c r="G707" s="240">
        <v>0</v>
      </c>
      <c r="H707" s="240">
        <v>27023</v>
      </c>
      <c r="I707" s="242">
        <v>5.4999999999999997E-3</v>
      </c>
      <c r="J707" s="240">
        <v>4913279.9999209996</v>
      </c>
      <c r="L707" s="247"/>
      <c r="M707" s="248"/>
      <c r="N707" s="240"/>
      <c r="O707" s="250"/>
    </row>
    <row r="708" spans="1:15" x14ac:dyDescent="0.25">
      <c r="A708" s="240" t="s">
        <v>503</v>
      </c>
      <c r="B708" s="239">
        <v>23657502</v>
      </c>
      <c r="C708" s="240" t="s">
        <v>404</v>
      </c>
      <c r="E708" s="243">
        <v>45630</v>
      </c>
      <c r="G708" s="240">
        <v>0</v>
      </c>
      <c r="H708" s="240">
        <v>20286</v>
      </c>
      <c r="I708" s="242">
        <v>5.4999999999999997E-3</v>
      </c>
      <c r="J708" s="240">
        <v>3688350</v>
      </c>
      <c r="L708" s="247"/>
      <c r="M708" s="248"/>
      <c r="N708" s="240"/>
      <c r="O708" s="250"/>
    </row>
    <row r="709" spans="1:15" x14ac:dyDescent="0.25">
      <c r="A709" s="240" t="s">
        <v>503</v>
      </c>
      <c r="B709" s="239">
        <v>23657502</v>
      </c>
      <c r="C709" s="240" t="s">
        <v>404</v>
      </c>
      <c r="E709" s="243">
        <v>45630</v>
      </c>
      <c r="G709" s="240">
        <v>0</v>
      </c>
      <c r="H709" s="240">
        <v>1568</v>
      </c>
      <c r="I709" s="242">
        <v>5.4999999999999997E-3</v>
      </c>
      <c r="J709" s="240">
        <v>285000</v>
      </c>
      <c r="L709" s="247"/>
      <c r="M709" s="248"/>
      <c r="N709" s="240"/>
      <c r="O709" s="250"/>
    </row>
    <row r="710" spans="1:15" x14ac:dyDescent="0.25">
      <c r="A710" s="240" t="s">
        <v>503</v>
      </c>
      <c r="B710" s="239">
        <v>23657502</v>
      </c>
      <c r="C710" s="240" t="s">
        <v>404</v>
      </c>
      <c r="E710" s="243">
        <v>45630</v>
      </c>
      <c r="G710" s="240">
        <v>0</v>
      </c>
      <c r="H710" s="240">
        <v>2145</v>
      </c>
      <c r="I710" s="242">
        <v>5.4999999999999997E-3</v>
      </c>
      <c r="J710" s="240">
        <v>390000</v>
      </c>
      <c r="L710" s="247"/>
      <c r="M710" s="248"/>
      <c r="N710" s="240"/>
      <c r="O710" s="250"/>
    </row>
    <row r="711" spans="1:15" x14ac:dyDescent="0.25">
      <c r="A711" s="240" t="s">
        <v>503</v>
      </c>
      <c r="B711" s="239">
        <v>23657502</v>
      </c>
      <c r="C711" s="240" t="s">
        <v>404</v>
      </c>
      <c r="E711" s="243">
        <v>45630</v>
      </c>
      <c r="G711" s="240">
        <v>0</v>
      </c>
      <c r="H711" s="240">
        <v>328</v>
      </c>
      <c r="I711" s="242">
        <v>5.4999999999999997E-3</v>
      </c>
      <c r="J711" s="240">
        <v>59700</v>
      </c>
      <c r="L711" s="247"/>
      <c r="M711" s="248"/>
      <c r="N711" s="240"/>
      <c r="O711" s="250"/>
    </row>
    <row r="712" spans="1:15" x14ac:dyDescent="0.25">
      <c r="A712" s="240" t="s">
        <v>503</v>
      </c>
      <c r="B712" s="239">
        <v>23657502</v>
      </c>
      <c r="C712" s="240" t="s">
        <v>404</v>
      </c>
      <c r="E712" s="243">
        <v>45630</v>
      </c>
      <c r="G712" s="240">
        <v>0</v>
      </c>
      <c r="H712" s="240">
        <v>622</v>
      </c>
      <c r="I712" s="242">
        <v>5.4999999999999997E-3</v>
      </c>
      <c r="J712" s="240">
        <v>113040</v>
      </c>
      <c r="L712" s="247"/>
      <c r="M712" s="248"/>
      <c r="N712" s="240"/>
      <c r="O712" s="250"/>
    </row>
    <row r="713" spans="1:15" x14ac:dyDescent="0.25">
      <c r="A713" s="240" t="s">
        <v>503</v>
      </c>
      <c r="B713" s="239">
        <v>23657502</v>
      </c>
      <c r="C713" s="240" t="s">
        <v>404</v>
      </c>
      <c r="E713" s="243">
        <v>45630</v>
      </c>
      <c r="G713" s="240">
        <v>0</v>
      </c>
      <c r="H713" s="240">
        <v>2036</v>
      </c>
      <c r="I713" s="242">
        <v>5.4999999999999997E-3</v>
      </c>
      <c r="J713" s="240">
        <v>370144</v>
      </c>
      <c r="L713" s="247"/>
      <c r="M713" s="248"/>
      <c r="N713" s="240"/>
      <c r="O713" s="250"/>
    </row>
    <row r="714" spans="1:15" x14ac:dyDescent="0.25">
      <c r="A714" s="240" t="s">
        <v>503</v>
      </c>
      <c r="B714" s="239">
        <v>23657502</v>
      </c>
      <c r="C714" s="240" t="s">
        <v>404</v>
      </c>
      <c r="E714" s="243">
        <v>45630</v>
      </c>
      <c r="G714" s="240">
        <v>0</v>
      </c>
      <c r="H714" s="240">
        <v>2247</v>
      </c>
      <c r="I714" s="242">
        <v>5.4999999999999997E-3</v>
      </c>
      <c r="J714" s="240">
        <v>408580</v>
      </c>
      <c r="L714" s="247"/>
      <c r="M714" s="248"/>
      <c r="N714" s="240"/>
      <c r="O714" s="250"/>
    </row>
    <row r="715" spans="1:15" x14ac:dyDescent="0.25">
      <c r="A715" s="240" t="s">
        <v>503</v>
      </c>
      <c r="B715" s="239">
        <v>23657502</v>
      </c>
      <c r="C715" s="240" t="s">
        <v>404</v>
      </c>
      <c r="E715" s="243">
        <v>45630</v>
      </c>
      <c r="G715" s="240">
        <v>0</v>
      </c>
      <c r="H715" s="240">
        <v>10891</v>
      </c>
      <c r="I715" s="242">
        <v>5.4999999999999997E-3</v>
      </c>
      <c r="J715" s="240">
        <v>1980210</v>
      </c>
      <c r="L715" s="247"/>
      <c r="M715" s="248"/>
      <c r="N715" s="240"/>
      <c r="O715" s="250"/>
    </row>
    <row r="716" spans="1:15" x14ac:dyDescent="0.25">
      <c r="A716" s="240" t="s">
        <v>503</v>
      </c>
      <c r="B716" s="239">
        <v>23657502</v>
      </c>
      <c r="C716" s="240" t="s">
        <v>404</v>
      </c>
      <c r="E716" s="243">
        <v>45630</v>
      </c>
      <c r="G716" s="240">
        <v>0</v>
      </c>
      <c r="H716" s="240">
        <v>54174</v>
      </c>
      <c r="I716" s="242">
        <v>5.4999999999999997E-3</v>
      </c>
      <c r="J716" s="240">
        <v>9849770</v>
      </c>
      <c r="L716" s="247"/>
      <c r="M716" s="248"/>
      <c r="N716" s="240"/>
      <c r="O716" s="250"/>
    </row>
    <row r="717" spans="1:15" x14ac:dyDescent="0.25">
      <c r="A717" s="240" t="s">
        <v>503</v>
      </c>
      <c r="B717" s="239">
        <v>23657502</v>
      </c>
      <c r="C717" s="240" t="s">
        <v>404</v>
      </c>
      <c r="E717" s="243">
        <v>45630</v>
      </c>
      <c r="G717" s="240">
        <v>0</v>
      </c>
      <c r="H717" s="240">
        <v>88201</v>
      </c>
      <c r="I717" s="242">
        <v>5.4999999999999997E-3</v>
      </c>
      <c r="J717" s="240">
        <v>16036578</v>
      </c>
      <c r="L717" s="247"/>
      <c r="M717" s="248"/>
      <c r="N717" s="240"/>
      <c r="O717" s="250"/>
    </row>
    <row r="718" spans="1:15" x14ac:dyDescent="0.25">
      <c r="A718" s="240" t="s">
        <v>503</v>
      </c>
      <c r="B718" s="239">
        <v>23657502</v>
      </c>
      <c r="C718" s="240" t="s">
        <v>404</v>
      </c>
      <c r="E718" s="243">
        <v>45630</v>
      </c>
      <c r="G718" s="240">
        <v>0</v>
      </c>
      <c r="H718" s="240">
        <v>3354</v>
      </c>
      <c r="I718" s="242">
        <v>5.4999999999999997E-3</v>
      </c>
      <c r="J718" s="240">
        <v>609792</v>
      </c>
      <c r="L718" s="247"/>
      <c r="M718" s="248"/>
      <c r="N718" s="240"/>
      <c r="O718" s="250"/>
    </row>
    <row r="719" spans="1:15" x14ac:dyDescent="0.25">
      <c r="A719" s="240" t="s">
        <v>503</v>
      </c>
      <c r="B719" s="239">
        <v>23657502</v>
      </c>
      <c r="C719" s="240" t="s">
        <v>404</v>
      </c>
      <c r="E719" s="243">
        <v>45630</v>
      </c>
      <c r="G719" s="240">
        <v>0</v>
      </c>
      <c r="H719" s="240">
        <v>39475</v>
      </c>
      <c r="I719" s="242">
        <v>5.4999999999999997E-3</v>
      </c>
      <c r="J719" s="240">
        <v>7177230</v>
      </c>
      <c r="L719" s="247"/>
      <c r="M719" s="248"/>
      <c r="N719" s="240"/>
      <c r="O719" s="250"/>
    </row>
    <row r="720" spans="1:15" x14ac:dyDescent="0.25">
      <c r="A720" s="240" t="s">
        <v>503</v>
      </c>
      <c r="B720" s="239">
        <v>23657502</v>
      </c>
      <c r="C720" s="240" t="s">
        <v>404</v>
      </c>
      <c r="E720" s="243">
        <v>45630</v>
      </c>
      <c r="G720" s="240">
        <v>0</v>
      </c>
      <c r="H720" s="240">
        <v>138780</v>
      </c>
      <c r="I720" s="242">
        <v>5.4999999999999997E-3</v>
      </c>
      <c r="J720" s="240">
        <v>25232650</v>
      </c>
      <c r="L720" s="247"/>
      <c r="M720" s="248"/>
      <c r="N720" s="240"/>
      <c r="O720" s="250"/>
    </row>
    <row r="721" spans="1:15" x14ac:dyDescent="0.25">
      <c r="A721" s="240" t="s">
        <v>503</v>
      </c>
      <c r="B721" s="239">
        <v>23657502</v>
      </c>
      <c r="C721" s="240" t="s">
        <v>404</v>
      </c>
      <c r="E721" s="243">
        <v>45630</v>
      </c>
      <c r="G721" s="240">
        <v>0</v>
      </c>
      <c r="H721" s="240">
        <v>179141</v>
      </c>
      <c r="I721" s="242">
        <v>5.4999999999999997E-3</v>
      </c>
      <c r="J721" s="240">
        <v>32571120</v>
      </c>
      <c r="L721" s="247"/>
      <c r="M721" s="248"/>
      <c r="N721" s="240"/>
      <c r="O721" s="250"/>
    </row>
    <row r="722" spans="1:15" x14ac:dyDescent="0.25">
      <c r="A722" s="240" t="s">
        <v>503</v>
      </c>
      <c r="B722" s="239">
        <v>23657502</v>
      </c>
      <c r="C722" s="240" t="s">
        <v>404</v>
      </c>
      <c r="E722" s="243">
        <v>45630</v>
      </c>
      <c r="G722" s="240">
        <v>0</v>
      </c>
      <c r="H722" s="240">
        <v>108310</v>
      </c>
      <c r="I722" s="242">
        <v>5.4999999999999997E-3</v>
      </c>
      <c r="J722" s="240">
        <v>19692750.00773</v>
      </c>
      <c r="L722" s="247"/>
      <c r="M722" s="248"/>
      <c r="N722" s="240"/>
      <c r="O722" s="250"/>
    </row>
    <row r="723" spans="1:15" x14ac:dyDescent="0.25">
      <c r="A723" s="240" t="s">
        <v>503</v>
      </c>
      <c r="B723" s="239">
        <v>23657502</v>
      </c>
      <c r="C723" s="240" t="s">
        <v>404</v>
      </c>
      <c r="E723" s="243">
        <v>45630</v>
      </c>
      <c r="G723" s="240">
        <v>0</v>
      </c>
      <c r="H723" s="240">
        <v>2291</v>
      </c>
      <c r="I723" s="242">
        <v>5.4999999999999997E-3</v>
      </c>
      <c r="J723" s="240">
        <v>416500</v>
      </c>
      <c r="L723" s="247"/>
      <c r="M723" s="248"/>
      <c r="N723" s="240"/>
      <c r="O723" s="250"/>
    </row>
    <row r="724" spans="1:15" x14ac:dyDescent="0.25">
      <c r="A724" s="240" t="s">
        <v>503</v>
      </c>
      <c r="B724" s="239">
        <v>23657502</v>
      </c>
      <c r="C724" s="240" t="s">
        <v>404</v>
      </c>
      <c r="E724" s="243">
        <v>45631</v>
      </c>
      <c r="G724" s="240">
        <v>0</v>
      </c>
      <c r="H724" s="240">
        <v>230937</v>
      </c>
      <c r="I724" s="242">
        <v>5.4999999999999997E-3</v>
      </c>
      <c r="J724" s="240">
        <v>41988600</v>
      </c>
      <c r="L724" s="247"/>
      <c r="M724" s="248"/>
      <c r="N724" s="240"/>
      <c r="O724" s="250"/>
    </row>
    <row r="725" spans="1:15" x14ac:dyDescent="0.25">
      <c r="A725" s="240" t="s">
        <v>503</v>
      </c>
      <c r="B725" s="239">
        <v>23657502</v>
      </c>
      <c r="C725" s="240" t="s">
        <v>404</v>
      </c>
      <c r="E725" s="243">
        <v>45631</v>
      </c>
      <c r="G725" s="240">
        <v>0</v>
      </c>
      <c r="H725" s="240">
        <v>2038</v>
      </c>
      <c r="I725" s="242">
        <v>5.4999999999999997E-3</v>
      </c>
      <c r="J725" s="240">
        <v>370530</v>
      </c>
      <c r="L725" s="247"/>
      <c r="M725" s="248"/>
      <c r="N725" s="240"/>
      <c r="O725" s="250"/>
    </row>
    <row r="726" spans="1:15" x14ac:dyDescent="0.25">
      <c r="A726" s="240" t="s">
        <v>503</v>
      </c>
      <c r="B726" s="239">
        <v>23657502</v>
      </c>
      <c r="C726" s="240" t="s">
        <v>404</v>
      </c>
      <c r="E726" s="243">
        <v>45631</v>
      </c>
      <c r="G726" s="240">
        <v>0</v>
      </c>
      <c r="H726" s="240">
        <v>1536</v>
      </c>
      <c r="I726" s="242">
        <v>5.4999999999999997E-3</v>
      </c>
      <c r="J726" s="240">
        <v>279316</v>
      </c>
      <c r="L726" s="247"/>
      <c r="M726" s="248"/>
      <c r="N726" s="240"/>
      <c r="O726" s="250"/>
    </row>
    <row r="727" spans="1:15" x14ac:dyDescent="0.25">
      <c r="A727" s="240" t="s">
        <v>503</v>
      </c>
      <c r="B727" s="239">
        <v>23657502</v>
      </c>
      <c r="C727" s="240" t="s">
        <v>404</v>
      </c>
      <c r="E727" s="243">
        <v>45631</v>
      </c>
      <c r="G727" s="240">
        <v>0</v>
      </c>
      <c r="H727" s="240">
        <v>1731</v>
      </c>
      <c r="I727" s="242">
        <v>5.4999999999999997E-3</v>
      </c>
      <c r="J727" s="240">
        <v>314744</v>
      </c>
      <c r="L727" s="247"/>
      <c r="M727" s="248"/>
      <c r="N727" s="240"/>
      <c r="O727" s="250"/>
    </row>
    <row r="728" spans="1:15" x14ac:dyDescent="0.25">
      <c r="A728" s="240" t="s">
        <v>503</v>
      </c>
      <c r="B728" s="239">
        <v>23657502</v>
      </c>
      <c r="C728" s="240" t="s">
        <v>404</v>
      </c>
      <c r="E728" s="243">
        <v>45631</v>
      </c>
      <c r="G728" s="240">
        <v>0</v>
      </c>
      <c r="H728" s="240">
        <v>702</v>
      </c>
      <c r="I728" s="242">
        <v>5.4999999999999997E-3</v>
      </c>
      <c r="J728" s="240">
        <v>127678</v>
      </c>
      <c r="L728" s="247"/>
      <c r="M728" s="248"/>
      <c r="N728" s="240"/>
      <c r="O728" s="250"/>
    </row>
    <row r="729" spans="1:15" x14ac:dyDescent="0.25">
      <c r="A729" s="240" t="s">
        <v>503</v>
      </c>
      <c r="B729" s="239">
        <v>23657502</v>
      </c>
      <c r="C729" s="240" t="s">
        <v>404</v>
      </c>
      <c r="E729" s="243">
        <v>45631</v>
      </c>
      <c r="G729" s="240">
        <v>0</v>
      </c>
      <c r="H729" s="240">
        <v>3836</v>
      </c>
      <c r="I729" s="242">
        <v>5.4999999999999997E-3</v>
      </c>
      <c r="J729" s="240">
        <v>697524</v>
      </c>
      <c r="L729" s="247"/>
      <c r="M729" s="248"/>
      <c r="N729" s="240"/>
      <c r="O729" s="250"/>
    </row>
    <row r="730" spans="1:15" x14ac:dyDescent="0.25">
      <c r="A730" s="240" t="s">
        <v>503</v>
      </c>
      <c r="B730" s="239">
        <v>23657502</v>
      </c>
      <c r="C730" s="240" t="s">
        <v>404</v>
      </c>
      <c r="E730" s="243">
        <v>45631</v>
      </c>
      <c r="G730" s="240">
        <v>0</v>
      </c>
      <c r="H730" s="240">
        <v>3889</v>
      </c>
      <c r="I730" s="242">
        <v>5.4999999999999997E-3</v>
      </c>
      <c r="J730" s="240">
        <v>707034</v>
      </c>
      <c r="L730" s="247"/>
      <c r="M730" s="248"/>
      <c r="N730" s="240"/>
      <c r="O730" s="250"/>
    </row>
    <row r="731" spans="1:15" x14ac:dyDescent="0.25">
      <c r="A731" s="240" t="s">
        <v>503</v>
      </c>
      <c r="B731" s="239">
        <v>23657502</v>
      </c>
      <c r="C731" s="240" t="s">
        <v>404</v>
      </c>
      <c r="E731" s="243">
        <v>45631</v>
      </c>
      <c r="G731" s="240">
        <v>0</v>
      </c>
      <c r="H731" s="240">
        <v>260</v>
      </c>
      <c r="I731" s="242">
        <v>5.4999999999999997E-3</v>
      </c>
      <c r="J731" s="240">
        <v>47316</v>
      </c>
      <c r="L731" s="247"/>
      <c r="M731" s="248"/>
      <c r="N731" s="240"/>
      <c r="O731" s="250"/>
    </row>
    <row r="732" spans="1:15" x14ac:dyDescent="0.25">
      <c r="A732" s="240" t="s">
        <v>503</v>
      </c>
      <c r="B732" s="239">
        <v>23657502</v>
      </c>
      <c r="C732" s="240" t="s">
        <v>404</v>
      </c>
      <c r="E732" s="243">
        <v>45631</v>
      </c>
      <c r="G732" s="240">
        <v>0</v>
      </c>
      <c r="H732" s="240">
        <v>4360</v>
      </c>
      <c r="I732" s="242">
        <v>5.4999999999999997E-3</v>
      </c>
      <c r="J732" s="240">
        <v>792638</v>
      </c>
      <c r="L732" s="247"/>
      <c r="M732" s="248"/>
      <c r="N732" s="240"/>
      <c r="O732" s="250"/>
    </row>
    <row r="733" spans="1:15" x14ac:dyDescent="0.25">
      <c r="A733" s="240" t="s">
        <v>503</v>
      </c>
      <c r="B733" s="239">
        <v>23657502</v>
      </c>
      <c r="C733" s="240" t="s">
        <v>404</v>
      </c>
      <c r="E733" s="243">
        <v>45631</v>
      </c>
      <c r="G733" s="240">
        <v>0</v>
      </c>
      <c r="H733" s="240">
        <v>4387</v>
      </c>
      <c r="I733" s="242">
        <v>5.4999999999999997E-3</v>
      </c>
      <c r="J733" s="240">
        <v>797708</v>
      </c>
      <c r="L733" s="247"/>
      <c r="M733" s="248"/>
      <c r="N733" s="240"/>
      <c r="O733" s="250"/>
    </row>
    <row r="734" spans="1:15" x14ac:dyDescent="0.25">
      <c r="A734" s="240" t="s">
        <v>503</v>
      </c>
      <c r="B734" s="239">
        <v>23657502</v>
      </c>
      <c r="C734" s="240" t="s">
        <v>404</v>
      </c>
      <c r="E734" s="243">
        <v>45631</v>
      </c>
      <c r="G734" s="240">
        <v>0</v>
      </c>
      <c r="H734" s="240">
        <v>306</v>
      </c>
      <c r="I734" s="242">
        <v>5.4999999999999997E-3</v>
      </c>
      <c r="J734" s="240">
        <v>55668</v>
      </c>
      <c r="L734" s="247"/>
      <c r="M734" s="248"/>
      <c r="N734" s="240"/>
      <c r="O734" s="250"/>
    </row>
    <row r="735" spans="1:15" x14ac:dyDescent="0.25">
      <c r="A735" s="240" t="s">
        <v>503</v>
      </c>
      <c r="B735" s="239">
        <v>23657502</v>
      </c>
      <c r="C735" s="240" t="s">
        <v>404</v>
      </c>
      <c r="E735" s="243">
        <v>45631</v>
      </c>
      <c r="G735" s="240">
        <v>0</v>
      </c>
      <c r="H735" s="240">
        <v>414</v>
      </c>
      <c r="I735" s="242">
        <v>5.4999999999999997E-3</v>
      </c>
      <c r="J735" s="240">
        <v>75312</v>
      </c>
      <c r="L735" s="247"/>
      <c r="M735" s="248"/>
      <c r="N735" s="240"/>
      <c r="O735" s="250"/>
    </row>
    <row r="736" spans="1:15" x14ac:dyDescent="0.25">
      <c r="A736" s="240" t="s">
        <v>503</v>
      </c>
      <c r="B736" s="239">
        <v>23657502</v>
      </c>
      <c r="C736" s="240" t="s">
        <v>404</v>
      </c>
      <c r="E736" s="243">
        <v>45631</v>
      </c>
      <c r="G736" s="240">
        <v>0</v>
      </c>
      <c r="H736" s="240">
        <v>414</v>
      </c>
      <c r="I736" s="242">
        <v>5.4999999999999997E-3</v>
      </c>
      <c r="J736" s="240">
        <v>75312</v>
      </c>
      <c r="L736" s="247"/>
      <c r="M736" s="248"/>
      <c r="N736" s="240"/>
      <c r="O736" s="250"/>
    </row>
    <row r="737" spans="1:15" x14ac:dyDescent="0.25">
      <c r="A737" s="240" t="s">
        <v>503</v>
      </c>
      <c r="B737" s="239">
        <v>23657502</v>
      </c>
      <c r="C737" s="240" t="s">
        <v>404</v>
      </c>
      <c r="E737" s="243">
        <v>45631</v>
      </c>
      <c r="G737" s="240">
        <v>0</v>
      </c>
      <c r="H737" s="240">
        <v>414</v>
      </c>
      <c r="I737" s="242">
        <v>5.4999999999999997E-3</v>
      </c>
      <c r="J737" s="240">
        <v>75312</v>
      </c>
      <c r="L737" s="247"/>
      <c r="M737" s="248"/>
      <c r="N737" s="240"/>
      <c r="O737" s="250"/>
    </row>
    <row r="738" spans="1:15" x14ac:dyDescent="0.25">
      <c r="A738" s="240" t="s">
        <v>503</v>
      </c>
      <c r="B738" s="239">
        <v>23657502</v>
      </c>
      <c r="C738" s="240" t="s">
        <v>404</v>
      </c>
      <c r="E738" s="243">
        <v>45631</v>
      </c>
      <c r="G738" s="240">
        <v>0</v>
      </c>
      <c r="H738" s="240">
        <v>414</v>
      </c>
      <c r="I738" s="242">
        <v>5.4999999999999997E-3</v>
      </c>
      <c r="J738" s="240">
        <v>75312</v>
      </c>
      <c r="L738" s="247"/>
      <c r="M738" s="248"/>
      <c r="N738" s="240"/>
      <c r="O738" s="250"/>
    </row>
    <row r="739" spans="1:15" x14ac:dyDescent="0.25">
      <c r="A739" s="240" t="s">
        <v>503</v>
      </c>
      <c r="B739" s="239">
        <v>23657502</v>
      </c>
      <c r="C739" s="240" t="s">
        <v>404</v>
      </c>
      <c r="E739" s="243">
        <v>45631</v>
      </c>
      <c r="G739" s="240">
        <v>0</v>
      </c>
      <c r="H739" s="240">
        <v>414</v>
      </c>
      <c r="I739" s="242">
        <v>5.4999999999999997E-3</v>
      </c>
      <c r="J739" s="240">
        <v>75312</v>
      </c>
      <c r="L739" s="247"/>
      <c r="M739" s="248"/>
      <c r="N739" s="240"/>
      <c r="O739" s="250"/>
    </row>
    <row r="740" spans="1:15" x14ac:dyDescent="0.25">
      <c r="A740" s="240" t="s">
        <v>503</v>
      </c>
      <c r="B740" s="239">
        <v>23657502</v>
      </c>
      <c r="C740" s="240" t="s">
        <v>404</v>
      </c>
      <c r="E740" s="243">
        <v>45631</v>
      </c>
      <c r="G740" s="240">
        <v>0</v>
      </c>
      <c r="H740" s="240">
        <v>414</v>
      </c>
      <c r="I740" s="242">
        <v>5.4999999999999997E-3</v>
      </c>
      <c r="J740" s="240">
        <v>75312</v>
      </c>
      <c r="L740" s="247"/>
      <c r="M740" s="248"/>
      <c r="N740" s="240"/>
      <c r="O740" s="250"/>
    </row>
    <row r="741" spans="1:15" x14ac:dyDescent="0.25">
      <c r="A741" s="240" t="s">
        <v>503</v>
      </c>
      <c r="B741" s="239">
        <v>23657502</v>
      </c>
      <c r="C741" s="240" t="s">
        <v>404</v>
      </c>
      <c r="E741" s="243">
        <v>45631</v>
      </c>
      <c r="G741" s="240">
        <v>0</v>
      </c>
      <c r="H741" s="240">
        <v>414</v>
      </c>
      <c r="I741" s="242">
        <v>5.4999999999999997E-3</v>
      </c>
      <c r="J741" s="240">
        <v>75312</v>
      </c>
      <c r="L741" s="247"/>
      <c r="M741" s="248"/>
      <c r="N741" s="240"/>
      <c r="O741" s="250"/>
    </row>
    <row r="742" spans="1:15" x14ac:dyDescent="0.25">
      <c r="A742" s="240" t="s">
        <v>503</v>
      </c>
      <c r="B742" s="239">
        <v>23657502</v>
      </c>
      <c r="C742" s="240" t="s">
        <v>404</v>
      </c>
      <c r="E742" s="243">
        <v>45631</v>
      </c>
      <c r="G742" s="240">
        <v>0</v>
      </c>
      <c r="H742" s="240">
        <v>414</v>
      </c>
      <c r="I742" s="242">
        <v>5.4999999999999997E-3</v>
      </c>
      <c r="J742" s="240">
        <v>75312</v>
      </c>
      <c r="L742" s="247"/>
      <c r="M742" s="248"/>
      <c r="N742" s="240"/>
      <c r="O742" s="250"/>
    </row>
    <row r="743" spans="1:15" x14ac:dyDescent="0.25">
      <c r="A743" s="240" t="s">
        <v>503</v>
      </c>
      <c r="B743" s="239">
        <v>23657502</v>
      </c>
      <c r="C743" s="240" t="s">
        <v>404</v>
      </c>
      <c r="E743" s="243">
        <v>45631</v>
      </c>
      <c r="G743" s="240">
        <v>0</v>
      </c>
      <c r="H743" s="240">
        <v>5892</v>
      </c>
      <c r="I743" s="242">
        <v>5.4999999999999997E-3</v>
      </c>
      <c r="J743" s="240">
        <v>1071300</v>
      </c>
      <c r="L743" s="247"/>
      <c r="M743" s="248"/>
      <c r="N743" s="240"/>
      <c r="O743" s="250"/>
    </row>
    <row r="744" spans="1:15" x14ac:dyDescent="0.25">
      <c r="A744" s="240" t="s">
        <v>503</v>
      </c>
      <c r="B744" s="239">
        <v>23657502</v>
      </c>
      <c r="C744" s="240" t="s">
        <v>404</v>
      </c>
      <c r="E744" s="243">
        <v>45631</v>
      </c>
      <c r="G744" s="240">
        <v>0</v>
      </c>
      <c r="H744" s="240">
        <v>50509</v>
      </c>
      <c r="I744" s="242">
        <v>5.4999999999999997E-3</v>
      </c>
      <c r="J744" s="240">
        <v>9183480</v>
      </c>
      <c r="L744" s="247"/>
      <c r="M744" s="248"/>
      <c r="N744" s="240"/>
      <c r="O744" s="250"/>
    </row>
    <row r="745" spans="1:15" x14ac:dyDescent="0.25">
      <c r="A745" s="240" t="s">
        <v>503</v>
      </c>
      <c r="B745" s="239">
        <v>23657502</v>
      </c>
      <c r="C745" s="240" t="s">
        <v>404</v>
      </c>
      <c r="E745" s="243">
        <v>45631</v>
      </c>
      <c r="G745" s="240">
        <v>0</v>
      </c>
      <c r="H745" s="240">
        <v>35081</v>
      </c>
      <c r="I745" s="242">
        <v>5.4999999999999997E-3</v>
      </c>
      <c r="J745" s="240">
        <v>6378320</v>
      </c>
      <c r="L745" s="247"/>
      <c r="M745" s="248"/>
      <c r="N745" s="240"/>
      <c r="O745" s="250"/>
    </row>
    <row r="746" spans="1:15" x14ac:dyDescent="0.25">
      <c r="A746" s="240" t="s">
        <v>503</v>
      </c>
      <c r="B746" s="239">
        <v>23657502</v>
      </c>
      <c r="C746" s="240" t="s">
        <v>404</v>
      </c>
      <c r="E746" s="243">
        <v>45631</v>
      </c>
      <c r="G746" s="240">
        <v>0</v>
      </c>
      <c r="H746" s="240">
        <v>543</v>
      </c>
      <c r="I746" s="242">
        <v>5.4999999999999997E-3</v>
      </c>
      <c r="J746" s="240">
        <v>98732</v>
      </c>
      <c r="L746" s="247"/>
      <c r="M746" s="248"/>
      <c r="N746" s="240"/>
      <c r="O746" s="250"/>
    </row>
    <row r="747" spans="1:15" x14ac:dyDescent="0.25">
      <c r="A747" s="240" t="s">
        <v>503</v>
      </c>
      <c r="B747" s="239">
        <v>23657502</v>
      </c>
      <c r="C747" s="240" t="s">
        <v>404</v>
      </c>
      <c r="E747" s="243">
        <v>45631</v>
      </c>
      <c r="G747" s="240">
        <v>0</v>
      </c>
      <c r="H747" s="240">
        <v>681</v>
      </c>
      <c r="I747" s="242">
        <v>5.4999999999999997E-3</v>
      </c>
      <c r="J747" s="240">
        <v>123820</v>
      </c>
      <c r="L747" s="247"/>
      <c r="M747" s="248"/>
      <c r="N747" s="240"/>
      <c r="O747" s="250"/>
    </row>
    <row r="748" spans="1:15" x14ac:dyDescent="0.25">
      <c r="A748" s="240" t="s">
        <v>503</v>
      </c>
      <c r="B748" s="239">
        <v>23657502</v>
      </c>
      <c r="C748" s="240" t="s">
        <v>404</v>
      </c>
      <c r="E748" s="243">
        <v>45631</v>
      </c>
      <c r="G748" s="240">
        <v>0</v>
      </c>
      <c r="H748" s="240">
        <v>4221</v>
      </c>
      <c r="I748" s="242">
        <v>5.4999999999999997E-3</v>
      </c>
      <c r="J748" s="240">
        <v>767380</v>
      </c>
      <c r="L748" s="247"/>
      <c r="M748" s="248"/>
      <c r="N748" s="240"/>
      <c r="O748" s="250"/>
    </row>
    <row r="749" spans="1:15" x14ac:dyDescent="0.25">
      <c r="A749" s="240" t="s">
        <v>503</v>
      </c>
      <c r="B749" s="239">
        <v>23657502</v>
      </c>
      <c r="C749" s="240" t="s">
        <v>404</v>
      </c>
      <c r="E749" s="243">
        <v>45631</v>
      </c>
      <c r="G749" s="240">
        <v>0</v>
      </c>
      <c r="H749" s="240">
        <v>1902</v>
      </c>
      <c r="I749" s="242">
        <v>5.4999999999999997E-3</v>
      </c>
      <c r="J749" s="240">
        <v>345876</v>
      </c>
      <c r="L749" s="247"/>
      <c r="M749" s="248"/>
      <c r="N749" s="240"/>
      <c r="O749" s="250"/>
    </row>
    <row r="750" spans="1:15" x14ac:dyDescent="0.25">
      <c r="A750" s="240" t="s">
        <v>503</v>
      </c>
      <c r="B750" s="239">
        <v>23657502</v>
      </c>
      <c r="C750" s="240" t="s">
        <v>404</v>
      </c>
      <c r="E750" s="243">
        <v>45631</v>
      </c>
      <c r="G750" s="240">
        <v>0</v>
      </c>
      <c r="H750" s="240">
        <v>678</v>
      </c>
      <c r="I750" s="242">
        <v>5.4999999999999997E-3</v>
      </c>
      <c r="J750" s="240">
        <v>123324</v>
      </c>
      <c r="L750" s="247"/>
      <c r="M750" s="248"/>
      <c r="N750" s="240"/>
      <c r="O750" s="250"/>
    </row>
    <row r="751" spans="1:15" x14ac:dyDescent="0.25">
      <c r="A751" s="240" t="s">
        <v>503</v>
      </c>
      <c r="B751" s="239">
        <v>23657502</v>
      </c>
      <c r="C751" s="240" t="s">
        <v>404</v>
      </c>
      <c r="E751" s="243">
        <v>45631</v>
      </c>
      <c r="G751" s="240">
        <v>0</v>
      </c>
      <c r="H751" s="240">
        <v>1720</v>
      </c>
      <c r="I751" s="242">
        <v>5.4999999999999997E-3</v>
      </c>
      <c r="J751" s="240">
        <v>312800</v>
      </c>
      <c r="L751" s="247"/>
      <c r="M751" s="248"/>
      <c r="N751" s="240"/>
      <c r="O751" s="250"/>
    </row>
    <row r="752" spans="1:15" x14ac:dyDescent="0.25">
      <c r="A752" s="240" t="s">
        <v>503</v>
      </c>
      <c r="B752" s="239">
        <v>23657502</v>
      </c>
      <c r="C752" s="240" t="s">
        <v>404</v>
      </c>
      <c r="E752" s="243">
        <v>45631</v>
      </c>
      <c r="G752" s="240">
        <v>0</v>
      </c>
      <c r="H752" s="240">
        <v>499</v>
      </c>
      <c r="I752" s="242">
        <v>5.4999999999999997E-3</v>
      </c>
      <c r="J752" s="240">
        <v>90744</v>
      </c>
      <c r="L752" s="247"/>
      <c r="M752" s="248"/>
      <c r="N752" s="240"/>
      <c r="O752" s="250"/>
    </row>
    <row r="753" spans="1:15" x14ac:dyDescent="0.25">
      <c r="A753" s="240" t="s">
        <v>503</v>
      </c>
      <c r="B753" s="239">
        <v>23657502</v>
      </c>
      <c r="C753" s="240" t="s">
        <v>404</v>
      </c>
      <c r="E753" s="243">
        <v>45631</v>
      </c>
      <c r="G753" s="240">
        <v>0</v>
      </c>
      <c r="H753" s="240">
        <v>499</v>
      </c>
      <c r="I753" s="242">
        <v>5.4999999999999997E-3</v>
      </c>
      <c r="J753" s="240">
        <v>90744</v>
      </c>
      <c r="L753" s="247"/>
      <c r="M753" s="248"/>
      <c r="N753" s="240"/>
      <c r="O753" s="250"/>
    </row>
    <row r="754" spans="1:15" x14ac:dyDescent="0.25">
      <c r="A754" s="240" t="s">
        <v>503</v>
      </c>
      <c r="B754" s="239">
        <v>23657502</v>
      </c>
      <c r="C754" s="240" t="s">
        <v>404</v>
      </c>
      <c r="E754" s="243">
        <v>45631</v>
      </c>
      <c r="G754" s="240">
        <v>0</v>
      </c>
      <c r="H754" s="240">
        <v>863</v>
      </c>
      <c r="I754" s="242">
        <v>5.4999999999999997E-3</v>
      </c>
      <c r="J754" s="240">
        <v>156896</v>
      </c>
      <c r="L754" s="247"/>
      <c r="M754" s="248"/>
      <c r="N754" s="240"/>
      <c r="O754" s="250"/>
    </row>
    <row r="755" spans="1:15" x14ac:dyDescent="0.25">
      <c r="A755" s="240" t="s">
        <v>503</v>
      </c>
      <c r="B755" s="239">
        <v>23657502</v>
      </c>
      <c r="C755" s="240" t="s">
        <v>404</v>
      </c>
      <c r="E755" s="243">
        <v>45631</v>
      </c>
      <c r="G755" s="240">
        <v>0</v>
      </c>
      <c r="H755" s="240">
        <v>860</v>
      </c>
      <c r="I755" s="242">
        <v>5.4999999999999997E-3</v>
      </c>
      <c r="J755" s="240">
        <v>156400</v>
      </c>
      <c r="L755" s="247"/>
      <c r="M755" s="248"/>
      <c r="N755" s="240"/>
      <c r="O755" s="250"/>
    </row>
    <row r="756" spans="1:15" x14ac:dyDescent="0.25">
      <c r="A756" s="240" t="s">
        <v>503</v>
      </c>
      <c r="B756" s="239">
        <v>23657502</v>
      </c>
      <c r="C756" s="240" t="s">
        <v>404</v>
      </c>
      <c r="E756" s="243">
        <v>45631</v>
      </c>
      <c r="G756" s="240">
        <v>0</v>
      </c>
      <c r="H756" s="240">
        <v>812</v>
      </c>
      <c r="I756" s="242">
        <v>5.4999999999999997E-3</v>
      </c>
      <c r="J756" s="240">
        <v>147600</v>
      </c>
      <c r="L756" s="247"/>
      <c r="M756" s="248"/>
      <c r="N756" s="240"/>
      <c r="O756" s="250"/>
    </row>
    <row r="757" spans="1:15" x14ac:dyDescent="0.25">
      <c r="A757" s="240" t="s">
        <v>503</v>
      </c>
      <c r="B757" s="239">
        <v>23657502</v>
      </c>
      <c r="C757" s="240" t="s">
        <v>404</v>
      </c>
      <c r="E757" s="243">
        <v>45631</v>
      </c>
      <c r="G757" s="240">
        <v>0</v>
      </c>
      <c r="H757" s="240">
        <v>3252</v>
      </c>
      <c r="I757" s="242">
        <v>5.4999999999999997E-3</v>
      </c>
      <c r="J757" s="240">
        <v>591300</v>
      </c>
      <c r="L757" s="247"/>
      <c r="M757" s="248"/>
      <c r="N757" s="240"/>
      <c r="O757" s="250"/>
    </row>
    <row r="758" spans="1:15" x14ac:dyDescent="0.25">
      <c r="A758" s="240" t="s">
        <v>503</v>
      </c>
      <c r="B758" s="239">
        <v>23657502</v>
      </c>
      <c r="C758" s="240" t="s">
        <v>404</v>
      </c>
      <c r="E758" s="243">
        <v>45631</v>
      </c>
      <c r="G758" s="240">
        <v>0</v>
      </c>
      <c r="H758" s="240">
        <v>723</v>
      </c>
      <c r="I758" s="242">
        <v>5.4999999999999997E-3</v>
      </c>
      <c r="J758" s="240">
        <v>131400</v>
      </c>
      <c r="L758" s="247"/>
      <c r="M758" s="248"/>
      <c r="N758" s="240"/>
      <c r="O758" s="250"/>
    </row>
    <row r="759" spans="1:15" x14ac:dyDescent="0.25">
      <c r="A759" s="240" t="s">
        <v>503</v>
      </c>
      <c r="B759" s="239">
        <v>23657502</v>
      </c>
      <c r="C759" s="240" t="s">
        <v>404</v>
      </c>
      <c r="E759" s="243">
        <v>45631</v>
      </c>
      <c r="G759" s="240">
        <v>0</v>
      </c>
      <c r="H759" s="240">
        <v>7512</v>
      </c>
      <c r="I759" s="242">
        <v>5.4999999999999997E-3</v>
      </c>
      <c r="J759" s="240">
        <v>1365839.9999780001</v>
      </c>
      <c r="L759" s="247"/>
      <c r="M759" s="248"/>
      <c r="N759" s="240"/>
      <c r="O759" s="250"/>
    </row>
    <row r="760" spans="1:15" x14ac:dyDescent="0.25">
      <c r="A760" s="240" t="s">
        <v>503</v>
      </c>
      <c r="B760" s="239">
        <v>23657502</v>
      </c>
      <c r="C760" s="240" t="s">
        <v>404</v>
      </c>
      <c r="E760" s="243">
        <v>45631</v>
      </c>
      <c r="G760" s="240">
        <v>0</v>
      </c>
      <c r="H760" s="240">
        <v>1610</v>
      </c>
      <c r="I760" s="242">
        <v>5.4999999999999997E-3</v>
      </c>
      <c r="J760" s="240">
        <v>292679.99999500002</v>
      </c>
      <c r="L760" s="247"/>
      <c r="M760" s="248"/>
      <c r="N760" s="240"/>
      <c r="O760" s="250"/>
    </row>
    <row r="761" spans="1:15" x14ac:dyDescent="0.25">
      <c r="A761" s="240" t="s">
        <v>503</v>
      </c>
      <c r="B761" s="239">
        <v>23657502</v>
      </c>
      <c r="C761" s="240" t="s">
        <v>404</v>
      </c>
      <c r="E761" s="243">
        <v>45631</v>
      </c>
      <c r="G761" s="240">
        <v>0</v>
      </c>
      <c r="H761" s="240">
        <v>144777</v>
      </c>
      <c r="I761" s="242">
        <v>5.4999999999999997E-3</v>
      </c>
      <c r="J761" s="240">
        <v>26323000</v>
      </c>
      <c r="L761" s="247"/>
      <c r="M761" s="248"/>
      <c r="N761" s="240"/>
      <c r="O761" s="250"/>
    </row>
    <row r="762" spans="1:15" x14ac:dyDescent="0.25">
      <c r="A762" s="240" t="s">
        <v>503</v>
      </c>
      <c r="B762" s="239">
        <v>23657502</v>
      </c>
      <c r="C762" s="240" t="s">
        <v>404</v>
      </c>
      <c r="E762" s="243">
        <v>45631</v>
      </c>
      <c r="G762" s="240">
        <v>0</v>
      </c>
      <c r="H762" s="240">
        <v>4538</v>
      </c>
      <c r="I762" s="242">
        <v>5.4999999999999997E-3</v>
      </c>
      <c r="J762" s="240">
        <v>825048</v>
      </c>
      <c r="L762" s="247"/>
      <c r="M762" s="248"/>
      <c r="N762" s="240"/>
      <c r="O762" s="250"/>
    </row>
    <row r="763" spans="1:15" x14ac:dyDescent="0.25">
      <c r="A763" s="240" t="s">
        <v>503</v>
      </c>
      <c r="B763" s="239">
        <v>23657502</v>
      </c>
      <c r="C763" s="240" t="s">
        <v>404</v>
      </c>
      <c r="E763" s="243">
        <v>45631</v>
      </c>
      <c r="G763" s="240">
        <v>0</v>
      </c>
      <c r="H763" s="240">
        <v>678</v>
      </c>
      <c r="I763" s="242">
        <v>5.4999999999999997E-3</v>
      </c>
      <c r="J763" s="240">
        <v>123324</v>
      </c>
      <c r="L763" s="247"/>
      <c r="M763" s="248"/>
      <c r="N763" s="240"/>
      <c r="O763" s="250"/>
    </row>
    <row r="764" spans="1:15" x14ac:dyDescent="0.25">
      <c r="A764" s="240" t="s">
        <v>503</v>
      </c>
      <c r="B764" s="239">
        <v>23657502</v>
      </c>
      <c r="C764" s="240" t="s">
        <v>404</v>
      </c>
      <c r="E764" s="243">
        <v>45631</v>
      </c>
      <c r="G764" s="240">
        <v>0</v>
      </c>
      <c r="H764" s="240">
        <v>546</v>
      </c>
      <c r="I764" s="242">
        <v>5.4999999999999997E-3</v>
      </c>
      <c r="J764" s="240">
        <v>99228</v>
      </c>
      <c r="L764" s="247"/>
      <c r="M764" s="248"/>
      <c r="N764" s="240"/>
      <c r="O764" s="250"/>
    </row>
    <row r="765" spans="1:15" x14ac:dyDescent="0.25">
      <c r="A765" s="240" t="s">
        <v>503</v>
      </c>
      <c r="B765" s="239">
        <v>23657502</v>
      </c>
      <c r="C765" s="240" t="s">
        <v>404</v>
      </c>
      <c r="E765" s="243">
        <v>45631</v>
      </c>
      <c r="G765" s="240">
        <v>0</v>
      </c>
      <c r="H765" s="240">
        <v>860</v>
      </c>
      <c r="I765" s="242">
        <v>5.4999999999999997E-3</v>
      </c>
      <c r="J765" s="240">
        <v>156400</v>
      </c>
      <c r="L765" s="247"/>
      <c r="M765" s="248"/>
      <c r="N765" s="240"/>
      <c r="O765" s="250"/>
    </row>
    <row r="766" spans="1:15" x14ac:dyDescent="0.25">
      <c r="A766" s="240" t="s">
        <v>503</v>
      </c>
      <c r="B766" s="239">
        <v>23657502</v>
      </c>
      <c r="C766" s="240" t="s">
        <v>404</v>
      </c>
      <c r="E766" s="243">
        <v>45631</v>
      </c>
      <c r="G766" s="240">
        <v>0</v>
      </c>
      <c r="H766" s="240">
        <v>863</v>
      </c>
      <c r="I766" s="242">
        <v>5.4999999999999997E-3</v>
      </c>
      <c r="J766" s="240">
        <v>156896</v>
      </c>
      <c r="L766" s="247"/>
      <c r="M766" s="248"/>
      <c r="N766" s="240"/>
      <c r="O766" s="250"/>
    </row>
    <row r="767" spans="1:15" x14ac:dyDescent="0.25">
      <c r="A767" s="240" t="s">
        <v>503</v>
      </c>
      <c r="B767" s="239">
        <v>23657502</v>
      </c>
      <c r="C767" s="240" t="s">
        <v>404</v>
      </c>
      <c r="E767" s="243">
        <v>45631</v>
      </c>
      <c r="G767" s="240">
        <v>0</v>
      </c>
      <c r="H767" s="240">
        <v>1045</v>
      </c>
      <c r="I767" s="242">
        <v>5.4999999999999997E-3</v>
      </c>
      <c r="J767" s="240">
        <v>189972</v>
      </c>
      <c r="L767" s="247"/>
      <c r="M767" s="248"/>
      <c r="N767" s="240"/>
      <c r="O767" s="250"/>
    </row>
    <row r="768" spans="1:15" x14ac:dyDescent="0.25">
      <c r="A768" s="240" t="s">
        <v>503</v>
      </c>
      <c r="B768" s="239">
        <v>23657502</v>
      </c>
      <c r="C768" s="240" t="s">
        <v>404</v>
      </c>
      <c r="E768" s="243">
        <v>45631</v>
      </c>
      <c r="G768" s="240">
        <v>0</v>
      </c>
      <c r="H768" s="240">
        <v>728</v>
      </c>
      <c r="I768" s="242">
        <v>5.4999999999999997E-3</v>
      </c>
      <c r="J768" s="240">
        <v>132304</v>
      </c>
      <c r="L768" s="247"/>
      <c r="M768" s="248"/>
      <c r="N768" s="240"/>
      <c r="O768" s="250"/>
    </row>
    <row r="769" spans="1:15" x14ac:dyDescent="0.25">
      <c r="A769" s="240" t="s">
        <v>503</v>
      </c>
      <c r="B769" s="239">
        <v>23657502</v>
      </c>
      <c r="C769" s="240" t="s">
        <v>404</v>
      </c>
      <c r="E769" s="243">
        <v>45631</v>
      </c>
      <c r="G769" s="240">
        <v>0</v>
      </c>
      <c r="H769" s="240">
        <v>179</v>
      </c>
      <c r="I769" s="242">
        <v>5.4999999999999997E-3</v>
      </c>
      <c r="J769" s="240">
        <v>32580</v>
      </c>
      <c r="L769" s="247"/>
      <c r="M769" s="248"/>
      <c r="N769" s="240"/>
      <c r="O769" s="250"/>
    </row>
    <row r="770" spans="1:15" x14ac:dyDescent="0.25">
      <c r="A770" s="240" t="s">
        <v>503</v>
      </c>
      <c r="B770" s="239">
        <v>23657502</v>
      </c>
      <c r="C770" s="240" t="s">
        <v>404</v>
      </c>
      <c r="E770" s="243">
        <v>45631</v>
      </c>
      <c r="G770" s="240">
        <v>0</v>
      </c>
      <c r="H770" s="240">
        <v>678</v>
      </c>
      <c r="I770" s="242">
        <v>5.4999999999999997E-3</v>
      </c>
      <c r="J770" s="240">
        <v>123324</v>
      </c>
      <c r="L770" s="247"/>
      <c r="M770" s="248"/>
      <c r="N770" s="240"/>
      <c r="O770" s="250"/>
    </row>
    <row r="771" spans="1:15" x14ac:dyDescent="0.25">
      <c r="A771" s="240" t="s">
        <v>503</v>
      </c>
      <c r="B771" s="239">
        <v>23657502</v>
      </c>
      <c r="C771" s="240" t="s">
        <v>404</v>
      </c>
      <c r="E771" s="243">
        <v>45631</v>
      </c>
      <c r="G771" s="240">
        <v>0</v>
      </c>
      <c r="H771" s="240">
        <v>2994</v>
      </c>
      <c r="I771" s="242">
        <v>5.4999999999999997E-3</v>
      </c>
      <c r="J771" s="240">
        <v>544332</v>
      </c>
      <c r="L771" s="247"/>
      <c r="M771" s="248"/>
      <c r="N771" s="240"/>
      <c r="O771" s="250"/>
    </row>
    <row r="772" spans="1:15" x14ac:dyDescent="0.25">
      <c r="A772" s="240" t="s">
        <v>503</v>
      </c>
      <c r="B772" s="239">
        <v>23657502</v>
      </c>
      <c r="C772" s="240" t="s">
        <v>404</v>
      </c>
      <c r="E772" s="243">
        <v>45631</v>
      </c>
      <c r="G772" s="240">
        <v>0</v>
      </c>
      <c r="H772" s="240">
        <v>22593</v>
      </c>
      <c r="I772" s="242">
        <v>5.4999999999999997E-3</v>
      </c>
      <c r="J772" s="240">
        <v>4107820</v>
      </c>
      <c r="L772" s="247"/>
      <c r="M772" s="248"/>
      <c r="N772" s="240"/>
      <c r="O772" s="250"/>
    </row>
    <row r="773" spans="1:15" x14ac:dyDescent="0.25">
      <c r="A773" s="240" t="s">
        <v>503</v>
      </c>
      <c r="B773" s="239">
        <v>23657502</v>
      </c>
      <c r="C773" s="240" t="s">
        <v>404</v>
      </c>
      <c r="E773" s="243">
        <v>45631</v>
      </c>
      <c r="G773" s="240">
        <v>0</v>
      </c>
      <c r="H773" s="240">
        <v>8914</v>
      </c>
      <c r="I773" s="242">
        <v>5.4999999999999997E-3</v>
      </c>
      <c r="J773" s="240">
        <v>1620686</v>
      </c>
      <c r="L773" s="247"/>
      <c r="M773" s="248"/>
      <c r="N773" s="240"/>
      <c r="O773" s="250"/>
    </row>
    <row r="774" spans="1:15" x14ac:dyDescent="0.25">
      <c r="A774" s="240" t="s">
        <v>503</v>
      </c>
      <c r="B774" s="239">
        <v>23657502</v>
      </c>
      <c r="C774" s="240" t="s">
        <v>404</v>
      </c>
      <c r="E774" s="243">
        <v>45631</v>
      </c>
      <c r="G774" s="240">
        <v>0</v>
      </c>
      <c r="H774" s="240">
        <v>589</v>
      </c>
      <c r="I774" s="242">
        <v>5.4999999999999997E-3</v>
      </c>
      <c r="J774" s="240">
        <v>107130</v>
      </c>
      <c r="L774" s="247"/>
      <c r="M774" s="248"/>
      <c r="N774" s="240"/>
      <c r="O774" s="250"/>
    </row>
    <row r="775" spans="1:15" x14ac:dyDescent="0.25">
      <c r="A775" s="240" t="s">
        <v>503</v>
      </c>
      <c r="B775" s="239">
        <v>23657502</v>
      </c>
      <c r="C775" s="240" t="s">
        <v>404</v>
      </c>
      <c r="E775" s="243">
        <v>45631</v>
      </c>
      <c r="G775" s="240">
        <v>0</v>
      </c>
      <c r="H775" s="240">
        <v>20016</v>
      </c>
      <c r="I775" s="242">
        <v>5.4999999999999997E-3</v>
      </c>
      <c r="J775" s="240">
        <v>3639212</v>
      </c>
      <c r="L775" s="247"/>
      <c r="M775" s="248"/>
      <c r="N775" s="240"/>
      <c r="O775" s="250"/>
    </row>
    <row r="776" spans="1:15" x14ac:dyDescent="0.25">
      <c r="A776" s="240" t="s">
        <v>503</v>
      </c>
      <c r="B776" s="239">
        <v>23657502</v>
      </c>
      <c r="C776" s="240" t="s">
        <v>404</v>
      </c>
      <c r="E776" s="243">
        <v>45631</v>
      </c>
      <c r="G776" s="240">
        <v>0</v>
      </c>
      <c r="H776" s="240">
        <v>13498</v>
      </c>
      <c r="I776" s="242">
        <v>5.4999999999999997E-3</v>
      </c>
      <c r="J776" s="240">
        <v>2454146</v>
      </c>
      <c r="L776" s="247"/>
      <c r="M776" s="248"/>
      <c r="N776" s="240"/>
      <c r="O776" s="250"/>
    </row>
    <row r="777" spans="1:15" x14ac:dyDescent="0.25">
      <c r="A777" s="240" t="s">
        <v>503</v>
      </c>
      <c r="B777" s="239">
        <v>23657502</v>
      </c>
      <c r="C777" s="240" t="s">
        <v>404</v>
      </c>
      <c r="E777" s="243">
        <v>45631</v>
      </c>
      <c r="G777" s="240">
        <v>0</v>
      </c>
      <c r="H777" s="240">
        <v>863</v>
      </c>
      <c r="I777" s="242">
        <v>5.4999999999999997E-3</v>
      </c>
      <c r="J777" s="240">
        <v>156896</v>
      </c>
      <c r="L777" s="247"/>
      <c r="M777" s="248"/>
      <c r="N777" s="240"/>
      <c r="O777" s="250"/>
    </row>
    <row r="778" spans="1:15" x14ac:dyDescent="0.25">
      <c r="A778" s="240" t="s">
        <v>503</v>
      </c>
      <c r="B778" s="239">
        <v>23657502</v>
      </c>
      <c r="C778" s="240" t="s">
        <v>404</v>
      </c>
      <c r="E778" s="243">
        <v>45631</v>
      </c>
      <c r="G778" s="240">
        <v>0</v>
      </c>
      <c r="H778" s="240">
        <v>499</v>
      </c>
      <c r="I778" s="242">
        <v>5.4999999999999997E-3</v>
      </c>
      <c r="J778" s="240">
        <v>90744</v>
      </c>
      <c r="L778" s="247"/>
      <c r="M778" s="248"/>
      <c r="N778" s="240"/>
      <c r="O778" s="250"/>
    </row>
    <row r="779" spans="1:15" x14ac:dyDescent="0.25">
      <c r="A779" s="240" t="s">
        <v>503</v>
      </c>
      <c r="B779" s="239">
        <v>23657502</v>
      </c>
      <c r="C779" s="240" t="s">
        <v>404</v>
      </c>
      <c r="E779" s="243">
        <v>45631</v>
      </c>
      <c r="G779" s="240">
        <v>0</v>
      </c>
      <c r="H779" s="240">
        <v>1181</v>
      </c>
      <c r="I779" s="242">
        <v>5.4999999999999997E-3</v>
      </c>
      <c r="J779" s="240">
        <v>214800</v>
      </c>
      <c r="L779" s="247"/>
      <c r="M779" s="248"/>
      <c r="N779" s="240"/>
      <c r="O779" s="250"/>
    </row>
    <row r="780" spans="1:15" x14ac:dyDescent="0.25">
      <c r="A780" s="240" t="s">
        <v>503</v>
      </c>
      <c r="B780" s="239">
        <v>23657502</v>
      </c>
      <c r="C780" s="240" t="s">
        <v>404</v>
      </c>
      <c r="E780" s="243">
        <v>45631</v>
      </c>
      <c r="G780" s="240">
        <v>0</v>
      </c>
      <c r="H780" s="240">
        <v>6358</v>
      </c>
      <c r="I780" s="242">
        <v>5.4999999999999997E-3</v>
      </c>
      <c r="J780" s="240">
        <v>1155920</v>
      </c>
      <c r="L780" s="247"/>
      <c r="M780" s="248"/>
      <c r="N780" s="240"/>
      <c r="O780" s="250"/>
    </row>
    <row r="781" spans="1:15" x14ac:dyDescent="0.25">
      <c r="A781" s="240" t="s">
        <v>503</v>
      </c>
      <c r="B781" s="239">
        <v>23657502</v>
      </c>
      <c r="C781" s="240" t="s">
        <v>404</v>
      </c>
      <c r="E781" s="243">
        <v>45635</v>
      </c>
      <c r="G781" s="240">
        <v>0</v>
      </c>
      <c r="H781" s="240">
        <v>25959</v>
      </c>
      <c r="I781" s="242">
        <v>5.4999999999999997E-3</v>
      </c>
      <c r="J781" s="240">
        <v>4719750.0077449996</v>
      </c>
      <c r="L781" s="247"/>
      <c r="M781" s="248"/>
      <c r="N781" s="240"/>
      <c r="O781" s="250"/>
    </row>
    <row r="782" spans="1:15" x14ac:dyDescent="0.25">
      <c r="A782" s="240" t="s">
        <v>503</v>
      </c>
      <c r="B782" s="239">
        <v>23657502</v>
      </c>
      <c r="C782" s="240" t="s">
        <v>404</v>
      </c>
      <c r="E782" s="243">
        <v>45635</v>
      </c>
      <c r="G782" s="240">
        <v>0</v>
      </c>
      <c r="H782" s="240">
        <v>9293</v>
      </c>
      <c r="I782" s="242">
        <v>5.4999999999999997E-3</v>
      </c>
      <c r="J782" s="240">
        <v>1689684</v>
      </c>
      <c r="L782" s="247"/>
      <c r="M782" s="248"/>
      <c r="N782" s="240"/>
      <c r="O782" s="250"/>
    </row>
    <row r="783" spans="1:15" x14ac:dyDescent="0.25">
      <c r="A783" s="240" t="s">
        <v>503</v>
      </c>
      <c r="B783" s="239">
        <v>23657502</v>
      </c>
      <c r="C783" s="240" t="s">
        <v>404</v>
      </c>
      <c r="E783" s="243">
        <v>45635</v>
      </c>
      <c r="G783" s="240">
        <v>0</v>
      </c>
      <c r="H783" s="240">
        <v>1791</v>
      </c>
      <c r="I783" s="242">
        <v>5.4999999999999997E-3</v>
      </c>
      <c r="J783" s="240">
        <v>325704</v>
      </c>
      <c r="L783" s="247"/>
      <c r="M783" s="248"/>
      <c r="N783" s="240"/>
      <c r="O783" s="250"/>
    </row>
    <row r="784" spans="1:15" x14ac:dyDescent="0.25">
      <c r="A784" s="240" t="s">
        <v>503</v>
      </c>
      <c r="B784" s="239">
        <v>23657502</v>
      </c>
      <c r="C784" s="240" t="s">
        <v>404</v>
      </c>
      <c r="E784" s="243">
        <v>45635</v>
      </c>
      <c r="G784" s="240">
        <v>0</v>
      </c>
      <c r="H784" s="240">
        <v>3374</v>
      </c>
      <c r="I784" s="242">
        <v>5.4999999999999997E-3</v>
      </c>
      <c r="J784" s="240">
        <v>613368</v>
      </c>
      <c r="L784" s="247"/>
      <c r="M784" s="248"/>
      <c r="N784" s="240"/>
      <c r="O784" s="250"/>
    </row>
    <row r="785" spans="1:15" x14ac:dyDescent="0.25">
      <c r="A785" s="240" t="s">
        <v>503</v>
      </c>
      <c r="B785" s="239">
        <v>23657502</v>
      </c>
      <c r="C785" s="240" t="s">
        <v>404</v>
      </c>
      <c r="E785" s="243">
        <v>45635</v>
      </c>
      <c r="G785" s="240">
        <v>0</v>
      </c>
      <c r="H785" s="240">
        <v>2773</v>
      </c>
      <c r="I785" s="242">
        <v>5.4999999999999997E-3</v>
      </c>
      <c r="J785" s="240">
        <v>504144</v>
      </c>
      <c r="L785" s="247"/>
      <c r="M785" s="248"/>
      <c r="N785" s="240"/>
      <c r="O785" s="250"/>
    </row>
    <row r="786" spans="1:15" x14ac:dyDescent="0.25">
      <c r="A786" s="240" t="s">
        <v>503</v>
      </c>
      <c r="B786" s="239">
        <v>23657502</v>
      </c>
      <c r="C786" s="240" t="s">
        <v>404</v>
      </c>
      <c r="E786" s="243">
        <v>45635</v>
      </c>
      <c r="G786" s="240">
        <v>0</v>
      </c>
      <c r="H786" s="240">
        <v>4329</v>
      </c>
      <c r="I786" s="242">
        <v>5.4999999999999997E-3</v>
      </c>
      <c r="J786" s="240">
        <v>787176</v>
      </c>
      <c r="L786" s="247"/>
      <c r="M786" s="248"/>
      <c r="N786" s="240"/>
      <c r="O786" s="250"/>
    </row>
    <row r="787" spans="1:15" x14ac:dyDescent="0.25">
      <c r="A787" s="240" t="s">
        <v>503</v>
      </c>
      <c r="B787" s="239">
        <v>23657502</v>
      </c>
      <c r="C787" s="240" t="s">
        <v>404</v>
      </c>
      <c r="E787" s="243">
        <v>45635</v>
      </c>
      <c r="G787" s="240">
        <v>0</v>
      </c>
      <c r="H787" s="240">
        <v>812</v>
      </c>
      <c r="I787" s="242">
        <v>5.4999999999999997E-3</v>
      </c>
      <c r="J787" s="240">
        <v>147660</v>
      </c>
      <c r="L787" s="247"/>
      <c r="M787" s="248"/>
      <c r="N787" s="240"/>
      <c r="O787" s="250"/>
    </row>
    <row r="788" spans="1:15" x14ac:dyDescent="0.25">
      <c r="A788" s="240" t="s">
        <v>503</v>
      </c>
      <c r="B788" s="239">
        <v>23657502</v>
      </c>
      <c r="C788" s="240" t="s">
        <v>404</v>
      </c>
      <c r="E788" s="243">
        <v>45635</v>
      </c>
      <c r="G788" s="240">
        <v>0</v>
      </c>
      <c r="H788" s="240">
        <v>29543</v>
      </c>
      <c r="I788" s="242">
        <v>5.4999999999999997E-3</v>
      </c>
      <c r="J788" s="240">
        <v>5371422</v>
      </c>
      <c r="L788" s="247"/>
      <c r="M788" s="248"/>
      <c r="N788" s="240"/>
      <c r="O788" s="250"/>
    </row>
    <row r="789" spans="1:15" x14ac:dyDescent="0.25">
      <c r="A789" s="240" t="s">
        <v>503</v>
      </c>
      <c r="B789" s="239">
        <v>23657502</v>
      </c>
      <c r="C789" s="240" t="s">
        <v>404</v>
      </c>
      <c r="E789" s="243">
        <v>45635</v>
      </c>
      <c r="G789" s="240">
        <v>0</v>
      </c>
      <c r="H789" s="240">
        <v>11434</v>
      </c>
      <c r="I789" s="242">
        <v>5.4999999999999997E-3</v>
      </c>
      <c r="J789" s="240">
        <v>2078914</v>
      </c>
      <c r="L789" s="247"/>
      <c r="M789" s="248"/>
      <c r="N789" s="240"/>
      <c r="O789" s="250"/>
    </row>
    <row r="790" spans="1:15" x14ac:dyDescent="0.25">
      <c r="A790" s="240" t="s">
        <v>503</v>
      </c>
      <c r="B790" s="239">
        <v>23657502</v>
      </c>
      <c r="C790" s="240" t="s">
        <v>404</v>
      </c>
      <c r="E790" s="243">
        <v>45635</v>
      </c>
      <c r="G790" s="240">
        <v>0</v>
      </c>
      <c r="H790" s="240">
        <v>9355</v>
      </c>
      <c r="I790" s="242">
        <v>5.4999999999999997E-3</v>
      </c>
      <c r="J790" s="240">
        <v>1700838</v>
      </c>
      <c r="L790" s="247"/>
      <c r="M790" s="248"/>
      <c r="N790" s="240"/>
      <c r="O790" s="250"/>
    </row>
    <row r="791" spans="1:15" x14ac:dyDescent="0.25">
      <c r="A791" s="240" t="s">
        <v>503</v>
      </c>
      <c r="B791" s="239">
        <v>23657502</v>
      </c>
      <c r="C791" s="240" t="s">
        <v>404</v>
      </c>
      <c r="E791" s="243">
        <v>45635</v>
      </c>
      <c r="G791" s="240">
        <v>0</v>
      </c>
      <c r="H791" s="240">
        <v>14346</v>
      </c>
      <c r="I791" s="242">
        <v>5.4999999999999997E-3</v>
      </c>
      <c r="J791" s="240">
        <v>2608446</v>
      </c>
      <c r="L791" s="247"/>
      <c r="M791" s="248"/>
      <c r="N791" s="240"/>
      <c r="O791" s="250"/>
    </row>
    <row r="792" spans="1:15" x14ac:dyDescent="0.25">
      <c r="A792" s="240" t="s">
        <v>503</v>
      </c>
      <c r="B792" s="239">
        <v>23657502</v>
      </c>
      <c r="C792" s="240" t="s">
        <v>404</v>
      </c>
      <c r="E792" s="243">
        <v>45635</v>
      </c>
      <c r="G792" s="240">
        <v>0</v>
      </c>
      <c r="H792" s="240">
        <v>31359</v>
      </c>
      <c r="I792" s="242">
        <v>5.4999999999999997E-3</v>
      </c>
      <c r="J792" s="240">
        <v>5701564</v>
      </c>
      <c r="L792" s="247"/>
      <c r="M792" s="248"/>
      <c r="N792" s="240"/>
      <c r="O792" s="250"/>
    </row>
    <row r="793" spans="1:15" x14ac:dyDescent="0.25">
      <c r="A793" s="240" t="s">
        <v>503</v>
      </c>
      <c r="B793" s="239">
        <v>23657502</v>
      </c>
      <c r="C793" s="240" t="s">
        <v>404</v>
      </c>
      <c r="E793" s="243">
        <v>45635</v>
      </c>
      <c r="G793" s="240">
        <v>0</v>
      </c>
      <c r="H793" s="240">
        <v>29678</v>
      </c>
      <c r="I793" s="242">
        <v>5.4999999999999997E-3</v>
      </c>
      <c r="J793" s="240">
        <v>5396028</v>
      </c>
      <c r="L793" s="247"/>
      <c r="M793" s="248"/>
      <c r="N793" s="240"/>
      <c r="O793" s="250"/>
    </row>
    <row r="794" spans="1:15" x14ac:dyDescent="0.25">
      <c r="A794" s="240" t="s">
        <v>503</v>
      </c>
      <c r="B794" s="239">
        <v>23657502</v>
      </c>
      <c r="C794" s="240" t="s">
        <v>404</v>
      </c>
      <c r="E794" s="243">
        <v>45635</v>
      </c>
      <c r="G794" s="240">
        <v>0</v>
      </c>
      <c r="H794" s="240">
        <v>36831</v>
      </c>
      <c r="I794" s="242">
        <v>5.4999999999999997E-3</v>
      </c>
      <c r="J794" s="240">
        <v>6696506</v>
      </c>
      <c r="L794" s="247"/>
      <c r="M794" s="248"/>
      <c r="N794" s="240"/>
      <c r="O794" s="250"/>
    </row>
    <row r="795" spans="1:15" x14ac:dyDescent="0.25">
      <c r="A795" s="240" t="s">
        <v>503</v>
      </c>
      <c r="B795" s="239">
        <v>23657502</v>
      </c>
      <c r="C795" s="240" t="s">
        <v>404</v>
      </c>
      <c r="E795" s="243">
        <v>45635</v>
      </c>
      <c r="G795" s="240">
        <v>0</v>
      </c>
      <c r="H795" s="240">
        <v>16853</v>
      </c>
      <c r="I795" s="242">
        <v>5.4999999999999997E-3</v>
      </c>
      <c r="J795" s="240">
        <v>3064136</v>
      </c>
      <c r="L795" s="247"/>
      <c r="M795" s="248"/>
      <c r="N795" s="240"/>
      <c r="O795" s="250"/>
    </row>
    <row r="796" spans="1:15" x14ac:dyDescent="0.25">
      <c r="A796" s="240" t="s">
        <v>503</v>
      </c>
      <c r="B796" s="239">
        <v>23657502</v>
      </c>
      <c r="C796" s="240" t="s">
        <v>404</v>
      </c>
      <c r="E796" s="243">
        <v>45635</v>
      </c>
      <c r="G796" s="240">
        <v>0</v>
      </c>
      <c r="H796" s="240">
        <v>7062</v>
      </c>
      <c r="I796" s="242">
        <v>5.4999999999999997E-3</v>
      </c>
      <c r="J796" s="240">
        <v>1284050</v>
      </c>
      <c r="L796" s="247"/>
      <c r="M796" s="248"/>
      <c r="N796" s="240"/>
      <c r="O796" s="250"/>
    </row>
    <row r="797" spans="1:15" x14ac:dyDescent="0.25">
      <c r="A797" s="240" t="s">
        <v>503</v>
      </c>
      <c r="B797" s="239">
        <v>23657502</v>
      </c>
      <c r="C797" s="240" t="s">
        <v>404</v>
      </c>
      <c r="E797" s="243">
        <v>45635</v>
      </c>
      <c r="G797" s="240">
        <v>0</v>
      </c>
      <c r="H797" s="240">
        <v>3912</v>
      </c>
      <c r="I797" s="242">
        <v>5.4999999999999997E-3</v>
      </c>
      <c r="J797" s="240">
        <v>711352</v>
      </c>
      <c r="L797" s="247"/>
      <c r="M797" s="248"/>
      <c r="N797" s="240"/>
      <c r="O797" s="250"/>
    </row>
    <row r="798" spans="1:15" x14ac:dyDescent="0.25">
      <c r="A798" s="240" t="s">
        <v>503</v>
      </c>
      <c r="B798" s="239">
        <v>23657502</v>
      </c>
      <c r="C798" s="240" t="s">
        <v>404</v>
      </c>
      <c r="E798" s="243">
        <v>45635</v>
      </c>
      <c r="G798" s="240">
        <v>0</v>
      </c>
      <c r="H798" s="240">
        <v>1172</v>
      </c>
      <c r="I798" s="242">
        <v>5.4999999999999997E-3</v>
      </c>
      <c r="J798" s="240">
        <v>213056</v>
      </c>
      <c r="L798" s="247"/>
      <c r="M798" s="248"/>
      <c r="N798" s="240"/>
      <c r="O798" s="250"/>
    </row>
    <row r="799" spans="1:15" x14ac:dyDescent="0.25">
      <c r="A799" s="240" t="s">
        <v>503</v>
      </c>
      <c r="B799" s="239">
        <v>23657502</v>
      </c>
      <c r="C799" s="240" t="s">
        <v>404</v>
      </c>
      <c r="E799" s="243">
        <v>45635</v>
      </c>
      <c r="G799" s="240">
        <v>0</v>
      </c>
      <c r="H799" s="240">
        <v>554</v>
      </c>
      <c r="I799" s="242">
        <v>5.4999999999999997E-3</v>
      </c>
      <c r="J799" s="240">
        <v>100740</v>
      </c>
      <c r="L799" s="247"/>
      <c r="M799" s="248"/>
      <c r="N799" s="240"/>
      <c r="O799" s="250"/>
    </row>
    <row r="800" spans="1:15" x14ac:dyDescent="0.25">
      <c r="A800" s="240" t="s">
        <v>503</v>
      </c>
      <c r="B800" s="239">
        <v>23657502</v>
      </c>
      <c r="C800" s="240" t="s">
        <v>404</v>
      </c>
      <c r="E800" s="243">
        <v>45635</v>
      </c>
      <c r="G800" s="240">
        <v>0</v>
      </c>
      <c r="H800" s="240">
        <v>1958</v>
      </c>
      <c r="I800" s="242">
        <v>5.4999999999999997E-3</v>
      </c>
      <c r="J800" s="240">
        <v>355958</v>
      </c>
      <c r="L800" s="247"/>
      <c r="M800" s="248"/>
      <c r="N800" s="240"/>
      <c r="O800" s="250"/>
    </row>
    <row r="801" spans="1:15" x14ac:dyDescent="0.25">
      <c r="A801" s="240" t="s">
        <v>503</v>
      </c>
      <c r="B801" s="239">
        <v>23657502</v>
      </c>
      <c r="C801" s="240" t="s">
        <v>404</v>
      </c>
      <c r="E801" s="243">
        <v>45635</v>
      </c>
      <c r="G801" s="240">
        <v>0</v>
      </c>
      <c r="H801" s="240">
        <v>4326</v>
      </c>
      <c r="I801" s="242">
        <v>5.4999999999999997E-3</v>
      </c>
      <c r="J801" s="240">
        <v>786460</v>
      </c>
      <c r="L801" s="247"/>
      <c r="M801" s="248"/>
      <c r="N801" s="240"/>
      <c r="O801" s="250"/>
    </row>
    <row r="802" spans="1:15" x14ac:dyDescent="0.25">
      <c r="A802" s="240" t="s">
        <v>503</v>
      </c>
      <c r="B802" s="239">
        <v>23657502</v>
      </c>
      <c r="C802" s="240" t="s">
        <v>404</v>
      </c>
      <c r="E802" s="243">
        <v>45635</v>
      </c>
      <c r="G802" s="240">
        <v>0</v>
      </c>
      <c r="H802" s="240">
        <v>3370</v>
      </c>
      <c r="I802" s="242">
        <v>5.4999999999999997E-3</v>
      </c>
      <c r="J802" s="240">
        <v>612642</v>
      </c>
      <c r="L802" s="247"/>
      <c r="M802" s="248"/>
      <c r="N802" s="240"/>
      <c r="O802" s="250"/>
    </row>
    <row r="803" spans="1:15" x14ac:dyDescent="0.25">
      <c r="A803" s="240" t="s">
        <v>503</v>
      </c>
      <c r="B803" s="239">
        <v>23657502</v>
      </c>
      <c r="C803" s="240" t="s">
        <v>404</v>
      </c>
      <c r="E803" s="243">
        <v>45635</v>
      </c>
      <c r="G803" s="240">
        <v>0</v>
      </c>
      <c r="H803" s="240">
        <v>554</v>
      </c>
      <c r="I803" s="242">
        <v>5.4999999999999997E-3</v>
      </c>
      <c r="J803" s="240">
        <v>100740</v>
      </c>
      <c r="L803" s="247"/>
      <c r="M803" s="248"/>
      <c r="N803" s="240"/>
      <c r="O803" s="250"/>
    </row>
    <row r="804" spans="1:15" x14ac:dyDescent="0.25">
      <c r="A804" s="240" t="s">
        <v>503</v>
      </c>
      <c r="B804" s="239">
        <v>23657502</v>
      </c>
      <c r="C804" s="240" t="s">
        <v>404</v>
      </c>
      <c r="E804" s="243">
        <v>45635</v>
      </c>
      <c r="G804" s="240">
        <v>0</v>
      </c>
      <c r="H804" s="240">
        <v>67328</v>
      </c>
      <c r="I804" s="242">
        <v>5.4999999999999997E-3</v>
      </c>
      <c r="J804" s="240">
        <v>12241522</v>
      </c>
      <c r="L804" s="247"/>
      <c r="M804" s="248"/>
      <c r="N804" s="240"/>
      <c r="O804" s="250"/>
    </row>
    <row r="805" spans="1:15" x14ac:dyDescent="0.25">
      <c r="A805" s="240" t="s">
        <v>503</v>
      </c>
      <c r="B805" s="239">
        <v>23657502</v>
      </c>
      <c r="C805" s="240" t="s">
        <v>404</v>
      </c>
      <c r="E805" s="243">
        <v>45635</v>
      </c>
      <c r="G805" s="240">
        <v>0</v>
      </c>
      <c r="H805" s="240">
        <v>14797</v>
      </c>
      <c r="I805" s="242">
        <v>5.4999999999999997E-3</v>
      </c>
      <c r="J805" s="240">
        <v>2690370</v>
      </c>
      <c r="L805" s="247"/>
      <c r="M805" s="248"/>
      <c r="N805" s="240"/>
      <c r="O805" s="250"/>
    </row>
    <row r="806" spans="1:15" x14ac:dyDescent="0.25">
      <c r="A806" s="240" t="s">
        <v>503</v>
      </c>
      <c r="B806" s="239">
        <v>23657502</v>
      </c>
      <c r="C806" s="240" t="s">
        <v>404</v>
      </c>
      <c r="E806" s="243">
        <v>45635</v>
      </c>
      <c r="G806" s="240">
        <v>0</v>
      </c>
      <c r="H806" s="240">
        <v>43523</v>
      </c>
      <c r="I806" s="242">
        <v>5.4999999999999997E-3</v>
      </c>
      <c r="J806" s="240">
        <v>7913232</v>
      </c>
      <c r="L806" s="247"/>
      <c r="M806" s="248"/>
      <c r="N806" s="240"/>
      <c r="O806" s="250"/>
    </row>
    <row r="807" spans="1:15" x14ac:dyDescent="0.25">
      <c r="A807" s="240" t="s">
        <v>503</v>
      </c>
      <c r="B807" s="239">
        <v>23657502</v>
      </c>
      <c r="C807" s="240" t="s">
        <v>404</v>
      </c>
      <c r="E807" s="243">
        <v>45635</v>
      </c>
      <c r="G807" s="240">
        <v>0</v>
      </c>
      <c r="H807" s="240">
        <v>225</v>
      </c>
      <c r="I807" s="242">
        <v>5.4999999999999997E-3</v>
      </c>
      <c r="J807" s="240">
        <v>40868</v>
      </c>
      <c r="L807" s="247"/>
      <c r="M807" s="248"/>
      <c r="N807" s="240"/>
      <c r="O807" s="250"/>
    </row>
    <row r="808" spans="1:15" x14ac:dyDescent="0.25">
      <c r="A808" s="240" t="s">
        <v>503</v>
      </c>
      <c r="B808" s="239">
        <v>23657502</v>
      </c>
      <c r="C808" s="240" t="s">
        <v>404</v>
      </c>
      <c r="E808" s="243">
        <v>45635</v>
      </c>
      <c r="G808" s="240">
        <v>0</v>
      </c>
      <c r="H808" s="240">
        <v>1178</v>
      </c>
      <c r="I808" s="242">
        <v>5.4999999999999997E-3</v>
      </c>
      <c r="J808" s="240">
        <v>214260</v>
      </c>
      <c r="L808" s="247"/>
      <c r="M808" s="248"/>
      <c r="N808" s="240"/>
      <c r="O808" s="250"/>
    </row>
    <row r="809" spans="1:15" x14ac:dyDescent="0.25">
      <c r="A809" s="240" t="s">
        <v>503</v>
      </c>
      <c r="B809" s="239">
        <v>23657502</v>
      </c>
      <c r="C809" s="240" t="s">
        <v>404</v>
      </c>
      <c r="E809" s="243">
        <v>45635</v>
      </c>
      <c r="G809" s="240">
        <v>0</v>
      </c>
      <c r="H809" s="240">
        <v>131887</v>
      </c>
      <c r="I809" s="242">
        <v>5.4999999999999997E-3</v>
      </c>
      <c r="J809" s="240">
        <v>23979492</v>
      </c>
      <c r="L809" s="247"/>
      <c r="M809" s="248"/>
      <c r="N809" s="240"/>
      <c r="O809" s="250"/>
    </row>
    <row r="810" spans="1:15" x14ac:dyDescent="0.25">
      <c r="A810" s="240" t="s">
        <v>503</v>
      </c>
      <c r="B810" s="239">
        <v>23657502</v>
      </c>
      <c r="C810" s="240" t="s">
        <v>404</v>
      </c>
      <c r="E810" s="243">
        <v>45635</v>
      </c>
      <c r="G810" s="240">
        <v>0</v>
      </c>
      <c r="H810" s="240">
        <v>52286</v>
      </c>
      <c r="I810" s="242">
        <v>5.4999999999999997E-3</v>
      </c>
      <c r="J810" s="240">
        <v>9506460</v>
      </c>
      <c r="L810" s="247"/>
      <c r="M810" s="248"/>
      <c r="N810" s="240"/>
      <c r="O810" s="250"/>
    </row>
    <row r="811" spans="1:15" x14ac:dyDescent="0.25">
      <c r="A811" s="240" t="s">
        <v>503</v>
      </c>
      <c r="B811" s="239">
        <v>23657502</v>
      </c>
      <c r="C811" s="240" t="s">
        <v>404</v>
      </c>
      <c r="E811" s="243">
        <v>45635</v>
      </c>
      <c r="G811" s="240">
        <v>0</v>
      </c>
      <c r="H811" s="240">
        <v>219564</v>
      </c>
      <c r="I811" s="242">
        <v>5.4999999999999997E-3</v>
      </c>
      <c r="J811" s="240">
        <v>39920682</v>
      </c>
      <c r="L811" s="247"/>
      <c r="M811" s="248"/>
      <c r="N811" s="240"/>
      <c r="O811" s="250"/>
    </row>
    <row r="812" spans="1:15" x14ac:dyDescent="0.25">
      <c r="A812" s="240" t="s">
        <v>503</v>
      </c>
      <c r="B812" s="239">
        <v>23657502</v>
      </c>
      <c r="C812" s="240" t="s">
        <v>404</v>
      </c>
      <c r="E812" s="243">
        <v>45635</v>
      </c>
      <c r="G812" s="240">
        <v>0</v>
      </c>
      <c r="H812" s="240">
        <v>3115</v>
      </c>
      <c r="I812" s="242">
        <v>5.4999999999999997E-3</v>
      </c>
      <c r="J812" s="240">
        <v>566442</v>
      </c>
      <c r="L812" s="247"/>
      <c r="M812" s="248"/>
      <c r="N812" s="240"/>
      <c r="O812" s="250"/>
    </row>
    <row r="813" spans="1:15" x14ac:dyDescent="0.25">
      <c r="A813" s="240" t="s">
        <v>503</v>
      </c>
      <c r="B813" s="239">
        <v>23657502</v>
      </c>
      <c r="C813" s="240" t="s">
        <v>404</v>
      </c>
      <c r="E813" s="243">
        <v>45635</v>
      </c>
      <c r="G813" s="240">
        <v>0</v>
      </c>
      <c r="H813" s="240">
        <v>1178</v>
      </c>
      <c r="I813" s="242">
        <v>5.4999999999999997E-3</v>
      </c>
      <c r="J813" s="240">
        <v>214260</v>
      </c>
      <c r="L813" s="247"/>
      <c r="M813" s="248"/>
      <c r="N813" s="240"/>
      <c r="O813" s="250"/>
    </row>
    <row r="814" spans="1:15" x14ac:dyDescent="0.25">
      <c r="A814" s="240" t="s">
        <v>503</v>
      </c>
      <c r="B814" s="239">
        <v>23657502</v>
      </c>
      <c r="C814" s="240" t="s">
        <v>404</v>
      </c>
      <c r="E814" s="243">
        <v>45635</v>
      </c>
      <c r="G814" s="240">
        <v>0</v>
      </c>
      <c r="H814" s="240">
        <v>589</v>
      </c>
      <c r="I814" s="242">
        <v>5.4999999999999997E-3</v>
      </c>
      <c r="J814" s="240">
        <v>107130</v>
      </c>
      <c r="L814" s="247"/>
      <c r="M814" s="248"/>
      <c r="N814" s="240"/>
      <c r="O814" s="250"/>
    </row>
    <row r="815" spans="1:15" x14ac:dyDescent="0.25">
      <c r="A815" s="240" t="s">
        <v>503</v>
      </c>
      <c r="B815" s="239">
        <v>23657502</v>
      </c>
      <c r="C815" s="240" t="s">
        <v>404</v>
      </c>
      <c r="E815" s="243">
        <v>45635</v>
      </c>
      <c r="G815" s="240">
        <v>0</v>
      </c>
      <c r="H815" s="240">
        <v>20384</v>
      </c>
      <c r="I815" s="242">
        <v>5.4999999999999997E-3</v>
      </c>
      <c r="J815" s="240">
        <v>3706152</v>
      </c>
      <c r="L815" s="247"/>
      <c r="M815" s="248"/>
      <c r="N815" s="240"/>
      <c r="O815" s="250"/>
    </row>
    <row r="816" spans="1:15" x14ac:dyDescent="0.25">
      <c r="A816" s="240" t="s">
        <v>503</v>
      </c>
      <c r="B816" s="239">
        <v>23657502</v>
      </c>
      <c r="C816" s="240" t="s">
        <v>404</v>
      </c>
      <c r="E816" s="243">
        <v>45635</v>
      </c>
      <c r="G816" s="240">
        <v>0</v>
      </c>
      <c r="H816" s="240">
        <v>21288</v>
      </c>
      <c r="I816" s="242">
        <v>5.4999999999999997E-3</v>
      </c>
      <c r="J816" s="240">
        <v>3870632</v>
      </c>
      <c r="L816" s="247"/>
      <c r="M816" s="248"/>
      <c r="N816" s="240"/>
      <c r="O816" s="250"/>
    </row>
    <row r="817" spans="1:15" x14ac:dyDescent="0.25">
      <c r="A817" s="240" t="s">
        <v>503</v>
      </c>
      <c r="B817" s="239">
        <v>23657502</v>
      </c>
      <c r="C817" s="240" t="s">
        <v>404</v>
      </c>
      <c r="E817" s="243">
        <v>45635</v>
      </c>
      <c r="G817" s="240">
        <v>0</v>
      </c>
      <c r="H817" s="240">
        <v>681</v>
      </c>
      <c r="I817" s="242">
        <v>5.4999999999999997E-3</v>
      </c>
      <c r="J817" s="240">
        <v>123820</v>
      </c>
      <c r="L817" s="247"/>
      <c r="M817" s="248"/>
      <c r="N817" s="240"/>
      <c r="O817" s="250"/>
    </row>
    <row r="818" spans="1:15" x14ac:dyDescent="0.25">
      <c r="A818" s="240" t="s">
        <v>503</v>
      </c>
      <c r="B818" s="239">
        <v>23657502</v>
      </c>
      <c r="C818" s="240" t="s">
        <v>404</v>
      </c>
      <c r="E818" s="243">
        <v>45635</v>
      </c>
      <c r="G818" s="240">
        <v>0</v>
      </c>
      <c r="H818" s="240">
        <v>1395</v>
      </c>
      <c r="I818" s="242">
        <v>5.4999999999999997E-3</v>
      </c>
      <c r="J818" s="240">
        <v>253644</v>
      </c>
      <c r="L818" s="247"/>
      <c r="M818" s="248"/>
      <c r="N818" s="240"/>
      <c r="O818" s="250"/>
    </row>
    <row r="819" spans="1:15" x14ac:dyDescent="0.25">
      <c r="A819" s="240" t="s">
        <v>503</v>
      </c>
      <c r="B819" s="239">
        <v>23657502</v>
      </c>
      <c r="C819" s="240" t="s">
        <v>404</v>
      </c>
      <c r="E819" s="243">
        <v>45635</v>
      </c>
      <c r="G819" s="240">
        <v>0</v>
      </c>
      <c r="H819" s="240">
        <v>499</v>
      </c>
      <c r="I819" s="242">
        <v>5.4999999999999997E-3</v>
      </c>
      <c r="J819" s="240">
        <v>90744</v>
      </c>
      <c r="L819" s="247"/>
      <c r="M819" s="248"/>
      <c r="N819" s="240"/>
      <c r="O819" s="250"/>
    </row>
    <row r="820" spans="1:15" x14ac:dyDescent="0.25">
      <c r="A820" s="240" t="s">
        <v>503</v>
      </c>
      <c r="B820" s="239">
        <v>23657502</v>
      </c>
      <c r="C820" s="240" t="s">
        <v>404</v>
      </c>
      <c r="E820" s="243">
        <v>45635</v>
      </c>
      <c r="G820" s="240">
        <v>0</v>
      </c>
      <c r="H820" s="240">
        <v>499</v>
      </c>
      <c r="I820" s="242">
        <v>5.4999999999999997E-3</v>
      </c>
      <c r="J820" s="240">
        <v>90744</v>
      </c>
      <c r="L820" s="247"/>
      <c r="M820" s="248"/>
      <c r="N820" s="240"/>
      <c r="O820" s="250"/>
    </row>
    <row r="821" spans="1:15" x14ac:dyDescent="0.25">
      <c r="A821" s="240" t="s">
        <v>503</v>
      </c>
      <c r="B821" s="239">
        <v>23657502</v>
      </c>
      <c r="C821" s="240" t="s">
        <v>404</v>
      </c>
      <c r="E821" s="243">
        <v>45635</v>
      </c>
      <c r="G821" s="240">
        <v>0</v>
      </c>
      <c r="H821" s="240">
        <v>719</v>
      </c>
      <c r="I821" s="242">
        <v>5.4999999999999997E-3</v>
      </c>
      <c r="J821" s="240">
        <v>130816</v>
      </c>
      <c r="L821" s="247"/>
      <c r="M821" s="248"/>
      <c r="N821" s="240"/>
      <c r="O821" s="250"/>
    </row>
    <row r="822" spans="1:15" x14ac:dyDescent="0.25">
      <c r="A822" s="240" t="s">
        <v>503</v>
      </c>
      <c r="B822" s="239">
        <v>23657502</v>
      </c>
      <c r="C822" s="240" t="s">
        <v>404</v>
      </c>
      <c r="E822" s="243">
        <v>45635</v>
      </c>
      <c r="G822" s="240">
        <v>0</v>
      </c>
      <c r="H822" s="240">
        <v>678</v>
      </c>
      <c r="I822" s="242">
        <v>5.4999999999999997E-3</v>
      </c>
      <c r="J822" s="240">
        <v>123324</v>
      </c>
      <c r="L822" s="247"/>
      <c r="M822" s="248"/>
      <c r="N822" s="240"/>
      <c r="O822" s="250"/>
    </row>
    <row r="823" spans="1:15" x14ac:dyDescent="0.25">
      <c r="A823" s="240" t="s">
        <v>503</v>
      </c>
      <c r="B823" s="239">
        <v>23657502</v>
      </c>
      <c r="C823" s="240" t="s">
        <v>404</v>
      </c>
      <c r="E823" s="243">
        <v>45635</v>
      </c>
      <c r="G823" s="240">
        <v>0</v>
      </c>
      <c r="H823" s="240">
        <v>499</v>
      </c>
      <c r="I823" s="242">
        <v>5.4999999999999997E-3</v>
      </c>
      <c r="J823" s="240">
        <v>90744</v>
      </c>
      <c r="L823" s="247"/>
      <c r="M823" s="248"/>
      <c r="N823" s="240"/>
      <c r="O823" s="250"/>
    </row>
    <row r="824" spans="1:15" x14ac:dyDescent="0.25">
      <c r="A824" s="240" t="s">
        <v>503</v>
      </c>
      <c r="B824" s="239">
        <v>23657502</v>
      </c>
      <c r="C824" s="240" t="s">
        <v>404</v>
      </c>
      <c r="E824" s="243">
        <v>45635</v>
      </c>
      <c r="G824" s="240">
        <v>0</v>
      </c>
      <c r="H824" s="240">
        <v>2291</v>
      </c>
      <c r="I824" s="242">
        <v>5.4999999999999997E-3</v>
      </c>
      <c r="J824" s="240">
        <v>416500</v>
      </c>
      <c r="L824" s="247"/>
      <c r="M824" s="248"/>
      <c r="N824" s="240"/>
      <c r="O824" s="250"/>
    </row>
    <row r="825" spans="1:15" x14ac:dyDescent="0.25">
      <c r="A825" s="240" t="s">
        <v>503</v>
      </c>
      <c r="B825" s="239">
        <v>23657502</v>
      </c>
      <c r="C825" s="240" t="s">
        <v>404</v>
      </c>
      <c r="E825" s="243">
        <v>45635</v>
      </c>
      <c r="G825" s="240">
        <v>0</v>
      </c>
      <c r="H825" s="240">
        <v>1881</v>
      </c>
      <c r="I825" s="242">
        <v>5.4999999999999997E-3</v>
      </c>
      <c r="J825" s="240">
        <v>342000</v>
      </c>
      <c r="L825" s="247"/>
      <c r="M825" s="248"/>
      <c r="N825" s="240"/>
      <c r="O825" s="250"/>
    </row>
    <row r="826" spans="1:15" x14ac:dyDescent="0.25">
      <c r="A826" s="240" t="s">
        <v>503</v>
      </c>
      <c r="B826" s="239">
        <v>23657502</v>
      </c>
      <c r="C826" s="240" t="s">
        <v>404</v>
      </c>
      <c r="E826" s="243">
        <v>45635</v>
      </c>
      <c r="G826" s="240">
        <v>0</v>
      </c>
      <c r="H826" s="240">
        <v>1610</v>
      </c>
      <c r="I826" s="242">
        <v>5.4999999999999997E-3</v>
      </c>
      <c r="J826" s="240">
        <v>292679.99999500002</v>
      </c>
      <c r="L826" s="247"/>
      <c r="M826" s="248"/>
      <c r="N826" s="240"/>
      <c r="O826" s="250"/>
    </row>
    <row r="827" spans="1:15" x14ac:dyDescent="0.25">
      <c r="A827" s="240" t="s">
        <v>503</v>
      </c>
      <c r="B827" s="239">
        <v>23657502</v>
      </c>
      <c r="C827" s="240" t="s">
        <v>404</v>
      </c>
      <c r="E827" s="243">
        <v>45635</v>
      </c>
      <c r="G827" s="240">
        <v>0</v>
      </c>
      <c r="H827" s="240">
        <v>930</v>
      </c>
      <c r="I827" s="242">
        <v>5.4999999999999997E-3</v>
      </c>
      <c r="J827" s="240">
        <v>169000</v>
      </c>
      <c r="L827" s="247"/>
      <c r="M827" s="248"/>
      <c r="N827" s="240"/>
      <c r="O827" s="250"/>
    </row>
    <row r="828" spans="1:15" x14ac:dyDescent="0.25">
      <c r="A828" s="240" t="s">
        <v>503</v>
      </c>
      <c r="B828" s="239">
        <v>23657502</v>
      </c>
      <c r="C828" s="240" t="s">
        <v>404</v>
      </c>
      <c r="E828" s="243">
        <v>45635</v>
      </c>
      <c r="G828" s="240">
        <v>0</v>
      </c>
      <c r="H828" s="240">
        <v>715</v>
      </c>
      <c r="I828" s="242">
        <v>5.4999999999999997E-3</v>
      </c>
      <c r="J828" s="240">
        <v>130000</v>
      </c>
      <c r="L828" s="247"/>
      <c r="M828" s="248"/>
      <c r="N828" s="240"/>
      <c r="O828" s="250"/>
    </row>
    <row r="829" spans="1:15" x14ac:dyDescent="0.25">
      <c r="A829" s="240" t="s">
        <v>503</v>
      </c>
      <c r="B829" s="239">
        <v>23657502</v>
      </c>
      <c r="C829" s="240" t="s">
        <v>404</v>
      </c>
      <c r="E829" s="243">
        <v>45635</v>
      </c>
      <c r="G829" s="240">
        <v>0</v>
      </c>
      <c r="H829" s="240">
        <v>2298</v>
      </c>
      <c r="I829" s="242">
        <v>5.4999999999999997E-3</v>
      </c>
      <c r="J829" s="240">
        <v>417900</v>
      </c>
      <c r="L829" s="247"/>
      <c r="M829" s="248"/>
      <c r="N829" s="240"/>
      <c r="O829" s="250"/>
    </row>
    <row r="830" spans="1:15" x14ac:dyDescent="0.25">
      <c r="A830" s="240" t="s">
        <v>503</v>
      </c>
      <c r="B830" s="239">
        <v>23657502</v>
      </c>
      <c r="C830" s="240" t="s">
        <v>404</v>
      </c>
      <c r="E830" s="243">
        <v>45635</v>
      </c>
      <c r="G830" s="240">
        <v>0</v>
      </c>
      <c r="H830" s="240">
        <v>3940</v>
      </c>
      <c r="I830" s="242">
        <v>5.4999999999999997E-3</v>
      </c>
      <c r="J830" s="240">
        <v>716400</v>
      </c>
      <c r="L830" s="247"/>
      <c r="M830" s="248"/>
      <c r="N830" s="240"/>
      <c r="O830" s="250"/>
    </row>
    <row r="831" spans="1:15" x14ac:dyDescent="0.25">
      <c r="A831" s="240" t="s">
        <v>503</v>
      </c>
      <c r="B831" s="239">
        <v>23657502</v>
      </c>
      <c r="C831" s="240" t="s">
        <v>404</v>
      </c>
      <c r="E831" s="243">
        <v>45635</v>
      </c>
      <c r="G831" s="240">
        <v>0</v>
      </c>
      <c r="H831" s="240">
        <v>3612</v>
      </c>
      <c r="I831" s="242">
        <v>5.4999999999999997E-3</v>
      </c>
      <c r="J831" s="240">
        <v>656700</v>
      </c>
      <c r="L831" s="247"/>
      <c r="M831" s="248"/>
      <c r="N831" s="240"/>
      <c r="O831" s="250"/>
    </row>
    <row r="832" spans="1:15" x14ac:dyDescent="0.25">
      <c r="A832" s="240" t="s">
        <v>503</v>
      </c>
      <c r="B832" s="239">
        <v>23657502</v>
      </c>
      <c r="C832" s="240" t="s">
        <v>404</v>
      </c>
      <c r="E832" s="243">
        <v>45635</v>
      </c>
      <c r="G832" s="240">
        <v>0</v>
      </c>
      <c r="H832" s="240">
        <v>1642</v>
      </c>
      <c r="I832" s="242">
        <v>5.4999999999999997E-3</v>
      </c>
      <c r="J832" s="240">
        <v>298500</v>
      </c>
      <c r="L832" s="247"/>
      <c r="M832" s="248"/>
      <c r="N832" s="240"/>
      <c r="O832" s="250"/>
    </row>
    <row r="833" spans="1:15" x14ac:dyDescent="0.25">
      <c r="A833" s="240" t="s">
        <v>503</v>
      </c>
      <c r="B833" s="239">
        <v>23657502</v>
      </c>
      <c r="C833" s="240" t="s">
        <v>404</v>
      </c>
      <c r="E833" s="243">
        <v>45635</v>
      </c>
      <c r="G833" s="240">
        <v>0</v>
      </c>
      <c r="H833" s="240">
        <v>197</v>
      </c>
      <c r="I833" s="242">
        <v>5.4999999999999997E-3</v>
      </c>
      <c r="J833" s="240">
        <v>35820</v>
      </c>
      <c r="L833" s="247"/>
      <c r="M833" s="248"/>
      <c r="N833" s="240"/>
      <c r="O833" s="250"/>
    </row>
    <row r="834" spans="1:15" x14ac:dyDescent="0.25">
      <c r="A834" s="240" t="s">
        <v>503</v>
      </c>
      <c r="B834" s="239">
        <v>23657502</v>
      </c>
      <c r="C834" s="240" t="s">
        <v>404</v>
      </c>
      <c r="E834" s="243">
        <v>45635</v>
      </c>
      <c r="G834" s="240">
        <v>0</v>
      </c>
      <c r="H834" s="240">
        <v>1624</v>
      </c>
      <c r="I834" s="242">
        <v>5.4999999999999997E-3</v>
      </c>
      <c r="J834" s="240">
        <v>295200</v>
      </c>
      <c r="L834" s="247"/>
      <c r="M834" s="248"/>
      <c r="N834" s="240"/>
      <c r="O834" s="250"/>
    </row>
    <row r="835" spans="1:15" x14ac:dyDescent="0.25">
      <c r="A835" s="240" t="s">
        <v>503</v>
      </c>
      <c r="B835" s="239">
        <v>23657502</v>
      </c>
      <c r="C835" s="240" t="s">
        <v>404</v>
      </c>
      <c r="E835" s="243">
        <v>45635</v>
      </c>
      <c r="G835" s="240">
        <v>0</v>
      </c>
      <c r="H835" s="240">
        <v>933</v>
      </c>
      <c r="I835" s="242">
        <v>5.4999999999999997E-3</v>
      </c>
      <c r="J835" s="240">
        <v>169584</v>
      </c>
      <c r="L835" s="247"/>
      <c r="M835" s="248"/>
      <c r="N835" s="240"/>
      <c r="O835" s="250"/>
    </row>
    <row r="836" spans="1:15" x14ac:dyDescent="0.25">
      <c r="A836" s="240" t="s">
        <v>503</v>
      </c>
      <c r="B836" s="239">
        <v>23657502</v>
      </c>
      <c r="C836" s="240" t="s">
        <v>404</v>
      </c>
      <c r="E836" s="243">
        <v>45635</v>
      </c>
      <c r="G836" s="240">
        <v>0</v>
      </c>
      <c r="H836" s="240">
        <v>1624</v>
      </c>
      <c r="I836" s="242">
        <v>5.4999999999999997E-3</v>
      </c>
      <c r="J836" s="240">
        <v>295200</v>
      </c>
      <c r="L836" s="247"/>
      <c r="M836" s="248"/>
      <c r="N836" s="240"/>
      <c r="O836" s="250"/>
    </row>
    <row r="837" spans="1:15" x14ac:dyDescent="0.25">
      <c r="A837" s="240" t="s">
        <v>503</v>
      </c>
      <c r="B837" s="239">
        <v>23657502</v>
      </c>
      <c r="C837" s="240" t="s">
        <v>404</v>
      </c>
      <c r="E837" s="243">
        <v>45635</v>
      </c>
      <c r="G837" s="240">
        <v>0</v>
      </c>
      <c r="H837" s="240">
        <v>32046</v>
      </c>
      <c r="I837" s="242">
        <v>5.4999999999999997E-3</v>
      </c>
      <c r="J837" s="240">
        <v>5826600</v>
      </c>
      <c r="L837" s="247"/>
      <c r="M837" s="248"/>
      <c r="N837" s="240"/>
      <c r="O837" s="250"/>
    </row>
    <row r="838" spans="1:15" x14ac:dyDescent="0.25">
      <c r="A838" s="240" t="s">
        <v>503</v>
      </c>
      <c r="B838" s="239">
        <v>23657502</v>
      </c>
      <c r="C838" s="240" t="s">
        <v>404</v>
      </c>
      <c r="E838" s="243">
        <v>45635</v>
      </c>
      <c r="G838" s="240">
        <v>0</v>
      </c>
      <c r="H838" s="240">
        <v>457882</v>
      </c>
      <c r="I838" s="242">
        <v>5.4999999999999997E-3</v>
      </c>
      <c r="J838" s="240">
        <v>83251200</v>
      </c>
      <c r="L838" s="247"/>
      <c r="M838" s="248"/>
      <c r="N838" s="240"/>
      <c r="O838" s="250"/>
    </row>
    <row r="839" spans="1:15" x14ac:dyDescent="0.25">
      <c r="A839" s="240" t="s">
        <v>503</v>
      </c>
      <c r="B839" s="239">
        <v>23657502</v>
      </c>
      <c r="C839" s="240" t="s">
        <v>404</v>
      </c>
      <c r="E839" s="243">
        <v>45635</v>
      </c>
      <c r="G839" s="240">
        <v>0</v>
      </c>
      <c r="H839" s="240">
        <v>2145</v>
      </c>
      <c r="I839" s="242">
        <v>5.4999999999999997E-3</v>
      </c>
      <c r="J839" s="240">
        <v>390000</v>
      </c>
      <c r="L839" s="247"/>
      <c r="M839" s="248"/>
      <c r="N839" s="240"/>
      <c r="O839" s="250"/>
    </row>
    <row r="840" spans="1:15" x14ac:dyDescent="0.25">
      <c r="A840" s="240" t="s">
        <v>503</v>
      </c>
      <c r="B840" s="239">
        <v>23657502</v>
      </c>
      <c r="C840" s="240" t="s">
        <v>404</v>
      </c>
      <c r="E840" s="243">
        <v>45635</v>
      </c>
      <c r="G840" s="240">
        <v>0</v>
      </c>
      <c r="H840" s="240">
        <v>42949</v>
      </c>
      <c r="I840" s="242">
        <v>5.4999999999999997E-3</v>
      </c>
      <c r="J840" s="240">
        <v>7808850</v>
      </c>
      <c r="L840" s="247"/>
      <c r="M840" s="248"/>
      <c r="N840" s="240"/>
      <c r="O840" s="250"/>
    </row>
    <row r="841" spans="1:15" x14ac:dyDescent="0.25">
      <c r="A841" s="240" t="s">
        <v>503</v>
      </c>
      <c r="B841" s="239">
        <v>23657502</v>
      </c>
      <c r="C841" s="240" t="s">
        <v>404</v>
      </c>
      <c r="E841" s="243">
        <v>45636</v>
      </c>
      <c r="G841" s="240">
        <v>0</v>
      </c>
      <c r="H841" s="240">
        <v>12491</v>
      </c>
      <c r="I841" s="242">
        <v>5.4999999999999997E-3</v>
      </c>
      <c r="J841" s="240">
        <v>2271060</v>
      </c>
      <c r="L841" s="247"/>
      <c r="M841" s="248"/>
      <c r="N841" s="240"/>
      <c r="O841" s="250"/>
    </row>
    <row r="842" spans="1:15" x14ac:dyDescent="0.25">
      <c r="A842" s="240" t="s">
        <v>503</v>
      </c>
      <c r="B842" s="239">
        <v>23657502</v>
      </c>
      <c r="C842" s="240" t="s">
        <v>404</v>
      </c>
      <c r="E842" s="243">
        <v>45636</v>
      </c>
      <c r="G842" s="240">
        <v>0</v>
      </c>
      <c r="H842" s="240">
        <v>23006</v>
      </c>
      <c r="I842" s="242">
        <v>5.4999999999999997E-3</v>
      </c>
      <c r="J842" s="240">
        <v>4182826</v>
      </c>
      <c r="L842" s="247"/>
      <c r="M842" s="248"/>
      <c r="N842" s="240"/>
      <c r="O842" s="250"/>
    </row>
    <row r="843" spans="1:15" x14ac:dyDescent="0.25">
      <c r="A843" s="240" t="s">
        <v>503</v>
      </c>
      <c r="B843" s="239">
        <v>23657502</v>
      </c>
      <c r="C843" s="240" t="s">
        <v>404</v>
      </c>
      <c r="E843" s="243">
        <v>45636</v>
      </c>
      <c r="G843" s="240">
        <v>0</v>
      </c>
      <c r="H843" s="240">
        <v>65638</v>
      </c>
      <c r="I843" s="242">
        <v>5.4999999999999997E-3</v>
      </c>
      <c r="J843" s="240">
        <v>11934160</v>
      </c>
      <c r="L843" s="247"/>
      <c r="M843" s="248"/>
      <c r="N843" s="240"/>
      <c r="O843" s="250"/>
    </row>
    <row r="844" spans="1:15" x14ac:dyDescent="0.25">
      <c r="A844" s="240" t="s">
        <v>503</v>
      </c>
      <c r="B844" s="239">
        <v>23657502</v>
      </c>
      <c r="C844" s="240" t="s">
        <v>404</v>
      </c>
      <c r="E844" s="243">
        <v>45636</v>
      </c>
      <c r="G844" s="240">
        <v>0</v>
      </c>
      <c r="H844" s="240">
        <v>3158</v>
      </c>
      <c r="I844" s="242">
        <v>5.4999999999999997E-3</v>
      </c>
      <c r="J844" s="240">
        <v>574118</v>
      </c>
      <c r="L844" s="247"/>
      <c r="M844" s="248"/>
      <c r="N844" s="240"/>
      <c r="O844" s="250"/>
    </row>
    <row r="845" spans="1:15" x14ac:dyDescent="0.25">
      <c r="A845" s="240" t="s">
        <v>503</v>
      </c>
      <c r="B845" s="239">
        <v>23657502</v>
      </c>
      <c r="C845" s="240" t="s">
        <v>404</v>
      </c>
      <c r="E845" s="243">
        <v>45636</v>
      </c>
      <c r="G845" s="240">
        <v>0</v>
      </c>
      <c r="H845" s="240">
        <v>17930</v>
      </c>
      <c r="I845" s="242">
        <v>5.4999999999999997E-3</v>
      </c>
      <c r="J845" s="240">
        <v>3259994</v>
      </c>
      <c r="L845" s="247"/>
      <c r="M845" s="248"/>
      <c r="N845" s="240"/>
      <c r="O845" s="250"/>
    </row>
    <row r="846" spans="1:15" x14ac:dyDescent="0.25">
      <c r="A846" s="240" t="s">
        <v>503</v>
      </c>
      <c r="B846" s="239">
        <v>23657502</v>
      </c>
      <c r="C846" s="240" t="s">
        <v>404</v>
      </c>
      <c r="E846" s="243">
        <v>45636</v>
      </c>
      <c r="G846" s="240">
        <v>0</v>
      </c>
      <c r="H846" s="240">
        <v>648</v>
      </c>
      <c r="I846" s="242">
        <v>5.4999999999999997E-3</v>
      </c>
      <c r="J846" s="240">
        <v>117780</v>
      </c>
      <c r="L846" s="247"/>
      <c r="M846" s="248"/>
      <c r="N846" s="240"/>
      <c r="O846" s="250"/>
    </row>
    <row r="847" spans="1:15" x14ac:dyDescent="0.25">
      <c r="A847" s="240" t="s">
        <v>503</v>
      </c>
      <c r="B847" s="239">
        <v>23657502</v>
      </c>
      <c r="C847" s="240" t="s">
        <v>404</v>
      </c>
      <c r="E847" s="243">
        <v>45636</v>
      </c>
      <c r="G847" s="240">
        <v>0</v>
      </c>
      <c r="H847" s="240">
        <v>13585</v>
      </c>
      <c r="I847" s="242">
        <v>5.4999999999999997E-3</v>
      </c>
      <c r="J847" s="240">
        <v>2469930</v>
      </c>
      <c r="L847" s="247"/>
      <c r="M847" s="248"/>
      <c r="N847" s="240"/>
      <c r="O847" s="250"/>
    </row>
    <row r="848" spans="1:15" x14ac:dyDescent="0.25">
      <c r="A848" s="240" t="s">
        <v>503</v>
      </c>
      <c r="B848" s="239">
        <v>23657502</v>
      </c>
      <c r="C848" s="240" t="s">
        <v>404</v>
      </c>
      <c r="E848" s="243">
        <v>45636</v>
      </c>
      <c r="G848" s="240">
        <v>0</v>
      </c>
      <c r="H848" s="240">
        <v>7071</v>
      </c>
      <c r="I848" s="242">
        <v>5.4999999999999997E-3</v>
      </c>
      <c r="J848" s="240">
        <v>1285560</v>
      </c>
      <c r="L848" s="247"/>
      <c r="M848" s="248"/>
      <c r="N848" s="240"/>
      <c r="O848" s="250"/>
    </row>
    <row r="849" spans="1:15" x14ac:dyDescent="0.25">
      <c r="A849" s="240" t="s">
        <v>503</v>
      </c>
      <c r="B849" s="239">
        <v>23657502</v>
      </c>
      <c r="C849" s="240" t="s">
        <v>404</v>
      </c>
      <c r="E849" s="243">
        <v>45636</v>
      </c>
      <c r="G849" s="240">
        <v>0</v>
      </c>
      <c r="H849" s="240">
        <v>4793</v>
      </c>
      <c r="I849" s="242">
        <v>5.4999999999999997E-3</v>
      </c>
      <c r="J849" s="240">
        <v>871522</v>
      </c>
      <c r="L849" s="247"/>
      <c r="M849" s="248"/>
      <c r="N849" s="240"/>
      <c r="O849" s="250"/>
    </row>
    <row r="850" spans="1:15" x14ac:dyDescent="0.25">
      <c r="A850" s="240" t="s">
        <v>503</v>
      </c>
      <c r="B850" s="239">
        <v>23657502</v>
      </c>
      <c r="C850" s="240" t="s">
        <v>404</v>
      </c>
      <c r="E850" s="243">
        <v>45636</v>
      </c>
      <c r="G850" s="240">
        <v>0</v>
      </c>
      <c r="H850" s="240">
        <v>40276</v>
      </c>
      <c r="I850" s="242">
        <v>5.4999999999999997E-3</v>
      </c>
      <c r="J850" s="240">
        <v>7322994</v>
      </c>
      <c r="L850" s="247"/>
      <c r="M850" s="248"/>
      <c r="N850" s="240"/>
      <c r="O850" s="250"/>
    </row>
    <row r="851" spans="1:15" x14ac:dyDescent="0.25">
      <c r="A851" s="240" t="s">
        <v>503</v>
      </c>
      <c r="B851" s="239">
        <v>23657502</v>
      </c>
      <c r="C851" s="240" t="s">
        <v>404</v>
      </c>
      <c r="E851" s="243">
        <v>45636</v>
      </c>
      <c r="G851" s="240">
        <v>0</v>
      </c>
      <c r="H851" s="240">
        <v>10353</v>
      </c>
      <c r="I851" s="242">
        <v>5.4999999999999997E-3</v>
      </c>
      <c r="J851" s="240">
        <v>1882290</v>
      </c>
      <c r="L851" s="247"/>
      <c r="M851" s="248"/>
      <c r="N851" s="240"/>
      <c r="O851" s="250"/>
    </row>
    <row r="852" spans="1:15" x14ac:dyDescent="0.25">
      <c r="A852" s="240" t="s">
        <v>503</v>
      </c>
      <c r="B852" s="239">
        <v>23657502</v>
      </c>
      <c r="C852" s="240" t="s">
        <v>404</v>
      </c>
      <c r="E852" s="243">
        <v>45636</v>
      </c>
      <c r="G852" s="240">
        <v>0</v>
      </c>
      <c r="H852" s="240">
        <v>31119</v>
      </c>
      <c r="I852" s="242">
        <v>5.4999999999999997E-3</v>
      </c>
      <c r="J852" s="240">
        <v>5657996</v>
      </c>
      <c r="L852" s="247"/>
      <c r="M852" s="248"/>
      <c r="N852" s="240"/>
      <c r="O852" s="250"/>
    </row>
    <row r="853" spans="1:15" x14ac:dyDescent="0.25">
      <c r="A853" s="240" t="s">
        <v>503</v>
      </c>
      <c r="B853" s="239">
        <v>23657502</v>
      </c>
      <c r="C853" s="240" t="s">
        <v>404</v>
      </c>
      <c r="E853" s="243">
        <v>45636</v>
      </c>
      <c r="G853" s="240">
        <v>0</v>
      </c>
      <c r="H853" s="240">
        <v>68669</v>
      </c>
      <c r="I853" s="242">
        <v>5.4999999999999997E-3</v>
      </c>
      <c r="J853" s="240">
        <v>12485338</v>
      </c>
      <c r="L853" s="247"/>
      <c r="M853" s="248"/>
      <c r="N853" s="240"/>
      <c r="O853" s="250"/>
    </row>
    <row r="854" spans="1:15" x14ac:dyDescent="0.25">
      <c r="A854" s="240" t="s">
        <v>503</v>
      </c>
      <c r="B854" s="239">
        <v>23657502</v>
      </c>
      <c r="C854" s="240" t="s">
        <v>404</v>
      </c>
      <c r="E854" s="243">
        <v>45636</v>
      </c>
      <c r="G854" s="240">
        <v>0</v>
      </c>
      <c r="H854" s="240">
        <v>3165</v>
      </c>
      <c r="I854" s="242">
        <v>5.4999999999999997E-3</v>
      </c>
      <c r="J854" s="240">
        <v>575400</v>
      </c>
      <c r="L854" s="247"/>
      <c r="M854" s="248"/>
      <c r="N854" s="240"/>
      <c r="O854" s="250"/>
    </row>
    <row r="855" spans="1:15" x14ac:dyDescent="0.25">
      <c r="A855" s="240" t="s">
        <v>503</v>
      </c>
      <c r="B855" s="239">
        <v>23657502</v>
      </c>
      <c r="C855" s="240" t="s">
        <v>404</v>
      </c>
      <c r="E855" s="243">
        <v>45636</v>
      </c>
      <c r="G855" s="240">
        <v>0</v>
      </c>
      <c r="H855" s="240">
        <v>6085</v>
      </c>
      <c r="I855" s="242">
        <v>5.4999999999999997E-3</v>
      </c>
      <c r="J855" s="240">
        <v>1106378</v>
      </c>
      <c r="L855" s="247"/>
      <c r="M855" s="248"/>
      <c r="N855" s="240"/>
      <c r="O855" s="250"/>
    </row>
    <row r="856" spans="1:15" x14ac:dyDescent="0.25">
      <c r="A856" s="240" t="s">
        <v>503</v>
      </c>
      <c r="B856" s="239">
        <v>23657502</v>
      </c>
      <c r="C856" s="240" t="s">
        <v>404</v>
      </c>
      <c r="E856" s="243">
        <v>45636</v>
      </c>
      <c r="G856" s="240">
        <v>0</v>
      </c>
      <c r="H856" s="240">
        <v>17638</v>
      </c>
      <c r="I856" s="242">
        <v>5.4999999999999997E-3</v>
      </c>
      <c r="J856" s="240">
        <v>3206840</v>
      </c>
      <c r="L856" s="247"/>
      <c r="M856" s="248"/>
      <c r="N856" s="240"/>
      <c r="O856" s="250"/>
    </row>
    <row r="857" spans="1:15" x14ac:dyDescent="0.25">
      <c r="A857" s="240" t="s">
        <v>503</v>
      </c>
      <c r="B857" s="239">
        <v>23657502</v>
      </c>
      <c r="C857" s="240" t="s">
        <v>404</v>
      </c>
      <c r="E857" s="243">
        <v>45636</v>
      </c>
      <c r="G857" s="240">
        <v>0</v>
      </c>
      <c r="H857" s="240">
        <v>210</v>
      </c>
      <c r="I857" s="242">
        <v>5.4999999999999997E-3</v>
      </c>
      <c r="J857" s="240">
        <v>38112</v>
      </c>
      <c r="L857" s="247"/>
      <c r="M857" s="248"/>
      <c r="N857" s="240"/>
      <c r="O857" s="250"/>
    </row>
    <row r="858" spans="1:15" x14ac:dyDescent="0.25">
      <c r="A858" s="240" t="s">
        <v>503</v>
      </c>
      <c r="B858" s="239">
        <v>23657502</v>
      </c>
      <c r="C858" s="240" t="s">
        <v>404</v>
      </c>
      <c r="E858" s="243">
        <v>45636</v>
      </c>
      <c r="G858" s="240">
        <v>0</v>
      </c>
      <c r="H858" s="240">
        <v>4077</v>
      </c>
      <c r="I858" s="242">
        <v>5.4999999999999997E-3</v>
      </c>
      <c r="J858" s="240">
        <v>741344</v>
      </c>
      <c r="L858" s="247"/>
      <c r="M858" s="248"/>
      <c r="N858" s="240"/>
      <c r="O858" s="250"/>
    </row>
    <row r="859" spans="1:15" x14ac:dyDescent="0.25">
      <c r="A859" s="240" t="s">
        <v>503</v>
      </c>
      <c r="B859" s="239">
        <v>23657502</v>
      </c>
      <c r="C859" s="240" t="s">
        <v>404</v>
      </c>
      <c r="E859" s="243">
        <v>45636</v>
      </c>
      <c r="G859" s="240">
        <v>0</v>
      </c>
      <c r="H859" s="240">
        <v>1163</v>
      </c>
      <c r="I859" s="242">
        <v>5.4999999999999997E-3</v>
      </c>
      <c r="J859" s="240">
        <v>211406</v>
      </c>
      <c r="L859" s="247"/>
      <c r="M859" s="248"/>
      <c r="N859" s="240"/>
      <c r="O859" s="250"/>
    </row>
    <row r="860" spans="1:15" x14ac:dyDescent="0.25">
      <c r="A860" s="240" t="s">
        <v>503</v>
      </c>
      <c r="B860" s="239">
        <v>23657502</v>
      </c>
      <c r="C860" s="240" t="s">
        <v>404</v>
      </c>
      <c r="E860" s="243">
        <v>45636</v>
      </c>
      <c r="G860" s="240">
        <v>0</v>
      </c>
      <c r="H860" s="240">
        <v>1371</v>
      </c>
      <c r="I860" s="242">
        <v>5.4999999999999997E-3</v>
      </c>
      <c r="J860" s="240">
        <v>249276</v>
      </c>
      <c r="L860" s="247"/>
      <c r="M860" s="248"/>
      <c r="N860" s="240"/>
      <c r="O860" s="250"/>
    </row>
    <row r="861" spans="1:15" x14ac:dyDescent="0.25">
      <c r="A861" s="240" t="s">
        <v>503</v>
      </c>
      <c r="B861" s="239">
        <v>23657502</v>
      </c>
      <c r="C861" s="240" t="s">
        <v>404</v>
      </c>
      <c r="E861" s="243">
        <v>45636</v>
      </c>
      <c r="G861" s="240">
        <v>0</v>
      </c>
      <c r="H861" s="240">
        <v>4238</v>
      </c>
      <c r="I861" s="242">
        <v>5.4999999999999997E-3</v>
      </c>
      <c r="J861" s="240">
        <v>770604</v>
      </c>
      <c r="L861" s="247"/>
      <c r="M861" s="248"/>
      <c r="N861" s="240"/>
      <c r="O861" s="250"/>
    </row>
    <row r="862" spans="1:15" x14ac:dyDescent="0.25">
      <c r="A862" s="240" t="s">
        <v>503</v>
      </c>
      <c r="B862" s="239">
        <v>23657502</v>
      </c>
      <c r="C862" s="240" t="s">
        <v>404</v>
      </c>
      <c r="E862" s="243">
        <v>45636</v>
      </c>
      <c r="G862" s="240">
        <v>0</v>
      </c>
      <c r="H862" s="240">
        <v>1352</v>
      </c>
      <c r="I862" s="242">
        <v>5.4999999999999997E-3</v>
      </c>
      <c r="J862" s="240">
        <v>245830</v>
      </c>
      <c r="L862" s="247"/>
      <c r="M862" s="248"/>
      <c r="N862" s="240"/>
      <c r="O862" s="250"/>
    </row>
    <row r="863" spans="1:15" x14ac:dyDescent="0.25">
      <c r="A863" s="240" t="s">
        <v>503</v>
      </c>
      <c r="B863" s="239">
        <v>23657502</v>
      </c>
      <c r="C863" s="240" t="s">
        <v>404</v>
      </c>
      <c r="E863" s="243">
        <v>45636</v>
      </c>
      <c r="G863" s="240">
        <v>0</v>
      </c>
      <c r="H863" s="240">
        <v>798</v>
      </c>
      <c r="I863" s="242">
        <v>5.4999999999999997E-3</v>
      </c>
      <c r="J863" s="240">
        <v>145170</v>
      </c>
      <c r="L863" s="247"/>
      <c r="M863" s="248"/>
      <c r="N863" s="240"/>
      <c r="O863" s="250"/>
    </row>
    <row r="864" spans="1:15" x14ac:dyDescent="0.25">
      <c r="A864" s="240" t="s">
        <v>503</v>
      </c>
      <c r="B864" s="239">
        <v>23657502</v>
      </c>
      <c r="C864" s="240" t="s">
        <v>404</v>
      </c>
      <c r="E864" s="243">
        <v>45636</v>
      </c>
      <c r="G864" s="240">
        <v>0</v>
      </c>
      <c r="H864" s="240">
        <v>2720</v>
      </c>
      <c r="I864" s="242">
        <v>5.4999999999999997E-3</v>
      </c>
      <c r="J864" s="240">
        <v>494504</v>
      </c>
      <c r="L864" s="247"/>
      <c r="M864" s="248"/>
      <c r="N864" s="240"/>
      <c r="O864" s="250"/>
    </row>
    <row r="865" spans="1:15" x14ac:dyDescent="0.25">
      <c r="A865" s="240" t="s">
        <v>503</v>
      </c>
      <c r="B865" s="239">
        <v>23657502</v>
      </c>
      <c r="C865" s="240" t="s">
        <v>404</v>
      </c>
      <c r="E865" s="243">
        <v>45636</v>
      </c>
      <c r="G865" s="240">
        <v>0</v>
      </c>
      <c r="H865" s="240">
        <v>2094</v>
      </c>
      <c r="I865" s="242">
        <v>5.4999999999999997E-3</v>
      </c>
      <c r="J865" s="240">
        <v>380672</v>
      </c>
      <c r="L865" s="247"/>
      <c r="M865" s="248"/>
      <c r="N865" s="240"/>
      <c r="O865" s="250"/>
    </row>
    <row r="866" spans="1:15" x14ac:dyDescent="0.25">
      <c r="A866" s="240" t="s">
        <v>503</v>
      </c>
      <c r="B866" s="239">
        <v>23657502</v>
      </c>
      <c r="C866" s="240" t="s">
        <v>404</v>
      </c>
      <c r="E866" s="243">
        <v>45636</v>
      </c>
      <c r="G866" s="240">
        <v>0</v>
      </c>
      <c r="H866" s="240">
        <v>3225</v>
      </c>
      <c r="I866" s="242">
        <v>5.4999999999999997E-3</v>
      </c>
      <c r="J866" s="240">
        <v>586344</v>
      </c>
      <c r="L866" s="247"/>
      <c r="M866" s="248"/>
      <c r="N866" s="240"/>
      <c r="O866" s="250"/>
    </row>
    <row r="867" spans="1:15" x14ac:dyDescent="0.25">
      <c r="A867" s="240" t="s">
        <v>503</v>
      </c>
      <c r="B867" s="239">
        <v>23657502</v>
      </c>
      <c r="C867" s="240" t="s">
        <v>404</v>
      </c>
      <c r="E867" s="243">
        <v>45636</v>
      </c>
      <c r="G867" s="240">
        <v>0</v>
      </c>
      <c r="H867" s="240">
        <v>1266</v>
      </c>
      <c r="I867" s="242">
        <v>5.4999999999999997E-3</v>
      </c>
      <c r="J867" s="240">
        <v>230184</v>
      </c>
      <c r="L867" s="247"/>
      <c r="M867" s="248"/>
      <c r="N867" s="240"/>
      <c r="O867" s="250"/>
    </row>
    <row r="868" spans="1:15" x14ac:dyDescent="0.25">
      <c r="A868" s="240" t="s">
        <v>503</v>
      </c>
      <c r="B868" s="239">
        <v>23657502</v>
      </c>
      <c r="C868" s="240" t="s">
        <v>404</v>
      </c>
      <c r="E868" s="243">
        <v>45636</v>
      </c>
      <c r="G868" s="240">
        <v>0</v>
      </c>
      <c r="H868" s="240">
        <v>4444</v>
      </c>
      <c r="I868" s="242">
        <v>5.4999999999999997E-3</v>
      </c>
      <c r="J868" s="240">
        <v>807940</v>
      </c>
      <c r="L868" s="247"/>
      <c r="M868" s="248"/>
      <c r="N868" s="240"/>
      <c r="O868" s="250"/>
    </row>
    <row r="869" spans="1:15" x14ac:dyDescent="0.25">
      <c r="A869" s="240" t="s">
        <v>503</v>
      </c>
      <c r="B869" s="239">
        <v>23657502</v>
      </c>
      <c r="C869" s="240" t="s">
        <v>404</v>
      </c>
      <c r="E869" s="243">
        <v>45636</v>
      </c>
      <c r="G869" s="240">
        <v>0</v>
      </c>
      <c r="H869" s="240">
        <v>414</v>
      </c>
      <c r="I869" s="242">
        <v>5.4999999999999997E-3</v>
      </c>
      <c r="J869" s="240">
        <v>75312</v>
      </c>
      <c r="L869" s="247"/>
      <c r="M869" s="248"/>
      <c r="N869" s="240"/>
      <c r="O869" s="250"/>
    </row>
    <row r="870" spans="1:15" x14ac:dyDescent="0.25">
      <c r="A870" s="240" t="s">
        <v>503</v>
      </c>
      <c r="B870" s="239">
        <v>23657502</v>
      </c>
      <c r="C870" s="240" t="s">
        <v>404</v>
      </c>
      <c r="E870" s="243">
        <v>45636</v>
      </c>
      <c r="G870" s="240">
        <v>0</v>
      </c>
      <c r="H870" s="240">
        <v>414</v>
      </c>
      <c r="I870" s="242">
        <v>5.4999999999999997E-3</v>
      </c>
      <c r="J870" s="240">
        <v>75312</v>
      </c>
      <c r="L870" s="247"/>
      <c r="M870" s="248"/>
      <c r="N870" s="240"/>
      <c r="O870" s="250"/>
    </row>
    <row r="871" spans="1:15" x14ac:dyDescent="0.25">
      <c r="A871" s="240" t="s">
        <v>503</v>
      </c>
      <c r="B871" s="239">
        <v>23657502</v>
      </c>
      <c r="C871" s="240" t="s">
        <v>404</v>
      </c>
      <c r="E871" s="243">
        <v>45636</v>
      </c>
      <c r="G871" s="240">
        <v>0</v>
      </c>
      <c r="H871" s="240">
        <v>828</v>
      </c>
      <c r="I871" s="242">
        <v>5.4999999999999997E-3</v>
      </c>
      <c r="J871" s="240">
        <v>150624</v>
      </c>
      <c r="L871" s="247"/>
      <c r="M871" s="248"/>
      <c r="N871" s="240"/>
      <c r="O871" s="250"/>
    </row>
    <row r="872" spans="1:15" x14ac:dyDescent="0.25">
      <c r="A872" s="240" t="s">
        <v>503</v>
      </c>
      <c r="B872" s="239">
        <v>23657502</v>
      </c>
      <c r="C872" s="240" t="s">
        <v>404</v>
      </c>
      <c r="E872" s="243">
        <v>45636</v>
      </c>
      <c r="G872" s="240">
        <v>0</v>
      </c>
      <c r="H872" s="240">
        <v>414</v>
      </c>
      <c r="I872" s="242">
        <v>5.4999999999999997E-3</v>
      </c>
      <c r="J872" s="240">
        <v>75312</v>
      </c>
      <c r="L872" s="247"/>
      <c r="M872" s="248"/>
      <c r="N872" s="240"/>
      <c r="O872" s="250"/>
    </row>
    <row r="873" spans="1:15" x14ac:dyDescent="0.25">
      <c r="A873" s="240" t="s">
        <v>503</v>
      </c>
      <c r="B873" s="239">
        <v>23657502</v>
      </c>
      <c r="C873" s="240" t="s">
        <v>404</v>
      </c>
      <c r="E873" s="243">
        <v>45636</v>
      </c>
      <c r="G873" s="240">
        <v>0</v>
      </c>
      <c r="H873" s="240">
        <v>414</v>
      </c>
      <c r="I873" s="242">
        <v>5.4999999999999997E-3</v>
      </c>
      <c r="J873" s="240">
        <v>75312</v>
      </c>
      <c r="L873" s="247"/>
      <c r="M873" s="248"/>
      <c r="N873" s="240"/>
      <c r="O873" s="250"/>
    </row>
    <row r="874" spans="1:15" x14ac:dyDescent="0.25">
      <c r="A874" s="240" t="s">
        <v>503</v>
      </c>
      <c r="B874" s="239">
        <v>23657502</v>
      </c>
      <c r="C874" s="240" t="s">
        <v>404</v>
      </c>
      <c r="E874" s="243">
        <v>45636</v>
      </c>
      <c r="G874" s="240">
        <v>0</v>
      </c>
      <c r="H874" s="240">
        <v>414</v>
      </c>
      <c r="I874" s="242">
        <v>5.4999999999999997E-3</v>
      </c>
      <c r="J874" s="240">
        <v>75312</v>
      </c>
      <c r="L874" s="247"/>
      <c r="M874" s="248"/>
      <c r="N874" s="240"/>
      <c r="O874" s="250"/>
    </row>
    <row r="875" spans="1:15" x14ac:dyDescent="0.25">
      <c r="A875" s="240" t="s">
        <v>503</v>
      </c>
      <c r="B875" s="239">
        <v>23657502</v>
      </c>
      <c r="C875" s="240" t="s">
        <v>404</v>
      </c>
      <c r="E875" s="243">
        <v>45636</v>
      </c>
      <c r="G875" s="240">
        <v>0</v>
      </c>
      <c r="H875" s="240">
        <v>414</v>
      </c>
      <c r="I875" s="242">
        <v>5.4999999999999997E-3</v>
      </c>
      <c r="J875" s="240">
        <v>75312</v>
      </c>
      <c r="L875" s="247"/>
      <c r="M875" s="248"/>
      <c r="N875" s="240"/>
      <c r="O875" s="250"/>
    </row>
    <row r="876" spans="1:15" x14ac:dyDescent="0.25">
      <c r="A876" s="240" t="s">
        <v>503</v>
      </c>
      <c r="B876" s="239">
        <v>23657502</v>
      </c>
      <c r="C876" s="240" t="s">
        <v>404</v>
      </c>
      <c r="E876" s="243">
        <v>45636</v>
      </c>
      <c r="G876" s="240">
        <v>0</v>
      </c>
      <c r="H876" s="240">
        <v>414</v>
      </c>
      <c r="I876" s="242">
        <v>5.4999999999999997E-3</v>
      </c>
      <c r="J876" s="240">
        <v>75312</v>
      </c>
      <c r="L876" s="247"/>
      <c r="M876" s="248"/>
      <c r="N876" s="240"/>
      <c r="O876" s="250"/>
    </row>
    <row r="877" spans="1:15" x14ac:dyDescent="0.25">
      <c r="A877" s="240" t="s">
        <v>503</v>
      </c>
      <c r="B877" s="239">
        <v>23657502</v>
      </c>
      <c r="C877" s="240" t="s">
        <v>404</v>
      </c>
      <c r="E877" s="243">
        <v>45636</v>
      </c>
      <c r="G877" s="240">
        <v>0</v>
      </c>
      <c r="H877" s="240">
        <v>414</v>
      </c>
      <c r="I877" s="242">
        <v>5.4999999999999997E-3</v>
      </c>
      <c r="J877" s="240">
        <v>75312</v>
      </c>
      <c r="L877" s="247"/>
      <c r="M877" s="248"/>
      <c r="N877" s="240"/>
      <c r="O877" s="250"/>
    </row>
    <row r="878" spans="1:15" x14ac:dyDescent="0.25">
      <c r="A878" s="240" t="s">
        <v>503</v>
      </c>
      <c r="B878" s="239">
        <v>23657502</v>
      </c>
      <c r="C878" s="240" t="s">
        <v>404</v>
      </c>
      <c r="E878" s="243">
        <v>45636</v>
      </c>
      <c r="G878" s="240">
        <v>0</v>
      </c>
      <c r="H878" s="240">
        <v>828</v>
      </c>
      <c r="I878" s="242">
        <v>5.4999999999999997E-3</v>
      </c>
      <c r="J878" s="240">
        <v>150624</v>
      </c>
      <c r="L878" s="247"/>
      <c r="M878" s="248"/>
      <c r="N878" s="240"/>
      <c r="O878" s="250"/>
    </row>
    <row r="879" spans="1:15" x14ac:dyDescent="0.25">
      <c r="A879" s="240" t="s">
        <v>503</v>
      </c>
      <c r="B879" s="239">
        <v>23657502</v>
      </c>
      <c r="C879" s="240" t="s">
        <v>404</v>
      </c>
      <c r="E879" s="243">
        <v>45636</v>
      </c>
      <c r="G879" s="240">
        <v>0</v>
      </c>
      <c r="H879" s="240">
        <v>9427</v>
      </c>
      <c r="I879" s="242">
        <v>5.4999999999999997E-3</v>
      </c>
      <c r="J879" s="240">
        <v>1714080</v>
      </c>
      <c r="L879" s="247"/>
      <c r="M879" s="248"/>
      <c r="N879" s="240"/>
      <c r="O879" s="250"/>
    </row>
    <row r="880" spans="1:15" x14ac:dyDescent="0.25">
      <c r="A880" s="240" t="s">
        <v>503</v>
      </c>
      <c r="B880" s="239">
        <v>23657502</v>
      </c>
      <c r="C880" s="240" t="s">
        <v>404</v>
      </c>
      <c r="E880" s="243">
        <v>45636</v>
      </c>
      <c r="G880" s="240">
        <v>0</v>
      </c>
      <c r="H880" s="240">
        <v>56501</v>
      </c>
      <c r="I880" s="242">
        <v>5.4999999999999997E-3</v>
      </c>
      <c r="J880" s="240">
        <v>10272856</v>
      </c>
      <c r="L880" s="247"/>
      <c r="M880" s="248"/>
      <c r="N880" s="240"/>
      <c r="O880" s="250"/>
    </row>
    <row r="881" spans="1:15" x14ac:dyDescent="0.25">
      <c r="A881" s="240" t="s">
        <v>503</v>
      </c>
      <c r="B881" s="239">
        <v>23657502</v>
      </c>
      <c r="C881" s="240" t="s">
        <v>404</v>
      </c>
      <c r="E881" s="243">
        <v>45636</v>
      </c>
      <c r="G881" s="240">
        <v>0</v>
      </c>
      <c r="H881" s="240">
        <v>26220</v>
      </c>
      <c r="I881" s="242">
        <v>5.4999999999999997E-3</v>
      </c>
      <c r="J881" s="240">
        <v>4767222</v>
      </c>
      <c r="L881" s="247"/>
      <c r="M881" s="248"/>
      <c r="N881" s="240"/>
      <c r="O881" s="250"/>
    </row>
    <row r="882" spans="1:15" x14ac:dyDescent="0.25">
      <c r="A882" s="240" t="s">
        <v>503</v>
      </c>
      <c r="B882" s="239">
        <v>23657502</v>
      </c>
      <c r="C882" s="240" t="s">
        <v>404</v>
      </c>
      <c r="E882" s="243">
        <v>45636</v>
      </c>
      <c r="G882" s="240">
        <v>0</v>
      </c>
      <c r="H882" s="240">
        <v>497</v>
      </c>
      <c r="I882" s="242">
        <v>5.4999999999999997E-3</v>
      </c>
      <c r="J882" s="240">
        <v>90336</v>
      </c>
      <c r="L882" s="247"/>
      <c r="M882" s="248"/>
      <c r="N882" s="240"/>
      <c r="O882" s="250"/>
    </row>
    <row r="883" spans="1:15" x14ac:dyDescent="0.25">
      <c r="A883" s="240" t="s">
        <v>503</v>
      </c>
      <c r="B883" s="239">
        <v>23657502</v>
      </c>
      <c r="C883" s="240" t="s">
        <v>404</v>
      </c>
      <c r="E883" s="243">
        <v>45636</v>
      </c>
      <c r="G883" s="240">
        <v>0</v>
      </c>
      <c r="H883" s="240">
        <v>17721</v>
      </c>
      <c r="I883" s="242">
        <v>5.4999999999999997E-3</v>
      </c>
      <c r="J883" s="240">
        <v>3222000</v>
      </c>
      <c r="L883" s="247"/>
      <c r="M883" s="248"/>
      <c r="N883" s="240"/>
      <c r="O883" s="250"/>
    </row>
    <row r="884" spans="1:15" x14ac:dyDescent="0.25">
      <c r="A884" s="240" t="s">
        <v>503</v>
      </c>
      <c r="B884" s="239">
        <v>23657502</v>
      </c>
      <c r="C884" s="240" t="s">
        <v>404</v>
      </c>
      <c r="E884" s="243">
        <v>45636</v>
      </c>
      <c r="G884" s="240">
        <v>0</v>
      </c>
      <c r="H884" s="240">
        <v>12342</v>
      </c>
      <c r="I884" s="242">
        <v>5.4999999999999997E-3</v>
      </c>
      <c r="J884" s="240">
        <v>2244000</v>
      </c>
      <c r="L884" s="247"/>
      <c r="M884" s="248"/>
      <c r="N884" s="240"/>
      <c r="O884" s="250"/>
    </row>
    <row r="885" spans="1:15" x14ac:dyDescent="0.25">
      <c r="A885" s="240" t="s">
        <v>503</v>
      </c>
      <c r="B885" s="239">
        <v>23657502</v>
      </c>
      <c r="C885" s="240" t="s">
        <v>404</v>
      </c>
      <c r="E885" s="243">
        <v>45636</v>
      </c>
      <c r="G885" s="240">
        <v>0</v>
      </c>
      <c r="H885" s="240">
        <v>933</v>
      </c>
      <c r="I885" s="242">
        <v>5.4999999999999997E-3</v>
      </c>
      <c r="J885" s="240">
        <v>169584</v>
      </c>
      <c r="L885" s="247"/>
      <c r="M885" s="248"/>
      <c r="N885" s="240"/>
      <c r="O885" s="250"/>
    </row>
    <row r="886" spans="1:15" x14ac:dyDescent="0.25">
      <c r="A886" s="240" t="s">
        <v>503</v>
      </c>
      <c r="B886" s="239">
        <v>23657502</v>
      </c>
      <c r="C886" s="240" t="s">
        <v>404</v>
      </c>
      <c r="E886" s="243">
        <v>45636</v>
      </c>
      <c r="G886" s="240">
        <v>0</v>
      </c>
      <c r="H886" s="240">
        <v>1865</v>
      </c>
      <c r="I886" s="242">
        <v>5.4999999999999997E-3</v>
      </c>
      <c r="J886" s="240">
        <v>339168</v>
      </c>
      <c r="L886" s="247"/>
      <c r="M886" s="248"/>
      <c r="N886" s="240"/>
      <c r="O886" s="250"/>
    </row>
    <row r="887" spans="1:15" x14ac:dyDescent="0.25">
      <c r="A887" s="240" t="s">
        <v>503</v>
      </c>
      <c r="B887" s="239">
        <v>23657502</v>
      </c>
      <c r="C887" s="240" t="s">
        <v>404</v>
      </c>
      <c r="E887" s="243">
        <v>45636</v>
      </c>
      <c r="G887" s="240">
        <v>0</v>
      </c>
      <c r="H887" s="240">
        <v>812</v>
      </c>
      <c r="I887" s="242">
        <v>5.4999999999999997E-3</v>
      </c>
      <c r="J887" s="240">
        <v>147600</v>
      </c>
      <c r="L887" s="247"/>
      <c r="M887" s="248"/>
      <c r="N887" s="240"/>
      <c r="O887" s="250"/>
    </row>
    <row r="888" spans="1:15" x14ac:dyDescent="0.25">
      <c r="A888" s="240" t="s">
        <v>503</v>
      </c>
      <c r="B888" s="239">
        <v>23657502</v>
      </c>
      <c r="C888" s="240" t="s">
        <v>404</v>
      </c>
      <c r="E888" s="243">
        <v>45636</v>
      </c>
      <c r="G888" s="240">
        <v>0</v>
      </c>
      <c r="H888" s="240">
        <v>34676</v>
      </c>
      <c r="I888" s="242">
        <v>5.4999999999999997E-3</v>
      </c>
      <c r="J888" s="240">
        <v>6304672</v>
      </c>
      <c r="L888" s="247"/>
      <c r="M888" s="248"/>
      <c r="N888" s="240"/>
      <c r="O888" s="250"/>
    </row>
    <row r="889" spans="1:15" x14ac:dyDescent="0.25">
      <c r="A889" s="240" t="s">
        <v>503</v>
      </c>
      <c r="B889" s="239">
        <v>23657502</v>
      </c>
      <c r="C889" s="240" t="s">
        <v>404</v>
      </c>
      <c r="E889" s="243">
        <v>45636</v>
      </c>
      <c r="G889" s="240">
        <v>0</v>
      </c>
      <c r="H889" s="240">
        <v>27747</v>
      </c>
      <c r="I889" s="242">
        <v>5.4999999999999997E-3</v>
      </c>
      <c r="J889" s="240">
        <v>5044950</v>
      </c>
      <c r="L889" s="247"/>
      <c r="M889" s="248"/>
      <c r="N889" s="240"/>
      <c r="O889" s="250"/>
    </row>
    <row r="890" spans="1:15" x14ac:dyDescent="0.25">
      <c r="A890" s="240" t="s">
        <v>503</v>
      </c>
      <c r="B890" s="239">
        <v>23657502</v>
      </c>
      <c r="C890" s="240" t="s">
        <v>404</v>
      </c>
      <c r="E890" s="243">
        <v>45637</v>
      </c>
      <c r="G890" s="240">
        <v>0</v>
      </c>
      <c r="H890" s="240">
        <v>3017</v>
      </c>
      <c r="I890" s="242">
        <v>5.4999999999999997E-3</v>
      </c>
      <c r="J890" s="240">
        <v>548488</v>
      </c>
      <c r="L890" s="247"/>
      <c r="M890" s="248"/>
      <c r="N890" s="240"/>
      <c r="O890" s="250"/>
    </row>
    <row r="891" spans="1:15" x14ac:dyDescent="0.25">
      <c r="A891" s="240" t="s">
        <v>503</v>
      </c>
      <c r="B891" s="239">
        <v>23657502</v>
      </c>
      <c r="C891" s="240" t="s">
        <v>404</v>
      </c>
      <c r="E891" s="243">
        <v>45637</v>
      </c>
      <c r="G891" s="240">
        <v>0</v>
      </c>
      <c r="H891" s="240">
        <v>607</v>
      </c>
      <c r="I891" s="242">
        <v>5.4999999999999997E-3</v>
      </c>
      <c r="J891" s="240">
        <v>110284</v>
      </c>
      <c r="L891" s="247"/>
      <c r="M891" s="248"/>
      <c r="N891" s="240"/>
      <c r="O891" s="250"/>
    </row>
    <row r="892" spans="1:15" x14ac:dyDescent="0.25">
      <c r="A892" s="240" t="s">
        <v>503</v>
      </c>
      <c r="B892" s="239">
        <v>23657502</v>
      </c>
      <c r="C892" s="240" t="s">
        <v>404</v>
      </c>
      <c r="E892" s="243">
        <v>45637</v>
      </c>
      <c r="G892" s="240">
        <v>0</v>
      </c>
      <c r="H892" s="240">
        <v>2224</v>
      </c>
      <c r="I892" s="242">
        <v>5.4999999999999997E-3</v>
      </c>
      <c r="J892" s="240">
        <v>404356</v>
      </c>
      <c r="L892" s="247"/>
      <c r="M892" s="248"/>
      <c r="N892" s="240"/>
      <c r="O892" s="250"/>
    </row>
    <row r="893" spans="1:15" x14ac:dyDescent="0.25">
      <c r="A893" s="240" t="s">
        <v>503</v>
      </c>
      <c r="B893" s="239">
        <v>23657502</v>
      </c>
      <c r="C893" s="240" t="s">
        <v>404</v>
      </c>
      <c r="E893" s="243">
        <v>45637</v>
      </c>
      <c r="G893" s="240">
        <v>0</v>
      </c>
      <c r="H893" s="240">
        <v>2829</v>
      </c>
      <c r="I893" s="242">
        <v>5.4999999999999997E-3</v>
      </c>
      <c r="J893" s="240">
        <v>514314</v>
      </c>
      <c r="L893" s="247"/>
      <c r="M893" s="248"/>
      <c r="N893" s="240"/>
      <c r="O893" s="250"/>
    </row>
    <row r="894" spans="1:15" x14ac:dyDescent="0.25">
      <c r="A894" s="240" t="s">
        <v>503</v>
      </c>
      <c r="B894" s="239">
        <v>23657502</v>
      </c>
      <c r="C894" s="240" t="s">
        <v>404</v>
      </c>
      <c r="E894" s="243">
        <v>45637</v>
      </c>
      <c r="G894" s="240">
        <v>0</v>
      </c>
      <c r="H894" s="240">
        <v>3748</v>
      </c>
      <c r="I894" s="242">
        <v>5.4999999999999997E-3</v>
      </c>
      <c r="J894" s="240">
        <v>681486</v>
      </c>
      <c r="L894" s="247"/>
      <c r="M894" s="248"/>
      <c r="N894" s="240"/>
      <c r="O894" s="250"/>
    </row>
    <row r="895" spans="1:15" x14ac:dyDescent="0.25">
      <c r="A895" s="240" t="s">
        <v>503</v>
      </c>
      <c r="B895" s="239">
        <v>23657502</v>
      </c>
      <c r="C895" s="240" t="s">
        <v>404</v>
      </c>
      <c r="E895" s="243">
        <v>45637</v>
      </c>
      <c r="G895" s="240">
        <v>0</v>
      </c>
      <c r="H895" s="240">
        <v>1768</v>
      </c>
      <c r="I895" s="242">
        <v>5.4999999999999997E-3</v>
      </c>
      <c r="J895" s="240">
        <v>321390</v>
      </c>
      <c r="L895" s="247"/>
      <c r="M895" s="248"/>
      <c r="N895" s="240"/>
      <c r="O895" s="250"/>
    </row>
    <row r="896" spans="1:15" x14ac:dyDescent="0.25">
      <c r="A896" s="240" t="s">
        <v>503</v>
      </c>
      <c r="B896" s="239">
        <v>23657502</v>
      </c>
      <c r="C896" s="240" t="s">
        <v>404</v>
      </c>
      <c r="E896" s="243">
        <v>45637</v>
      </c>
      <c r="G896" s="240">
        <v>0</v>
      </c>
      <c r="H896" s="240">
        <v>40760</v>
      </c>
      <c r="I896" s="242">
        <v>5.4999999999999997E-3</v>
      </c>
      <c r="J896" s="240">
        <v>7410986</v>
      </c>
      <c r="L896" s="247"/>
      <c r="M896" s="248"/>
      <c r="N896" s="240"/>
      <c r="O896" s="250"/>
    </row>
    <row r="897" spans="1:15" x14ac:dyDescent="0.25">
      <c r="A897" s="240" t="s">
        <v>503</v>
      </c>
      <c r="B897" s="239">
        <v>23657502</v>
      </c>
      <c r="C897" s="240" t="s">
        <v>404</v>
      </c>
      <c r="E897" s="243">
        <v>45637</v>
      </c>
      <c r="G897" s="240">
        <v>0</v>
      </c>
      <c r="H897" s="240">
        <v>22691</v>
      </c>
      <c r="I897" s="242">
        <v>5.4999999999999997E-3</v>
      </c>
      <c r="J897" s="240">
        <v>4125662</v>
      </c>
      <c r="L897" s="247"/>
      <c r="M897" s="248"/>
      <c r="N897" s="240"/>
      <c r="O897" s="250"/>
    </row>
    <row r="898" spans="1:15" x14ac:dyDescent="0.25">
      <c r="A898" s="240" t="s">
        <v>503</v>
      </c>
      <c r="B898" s="239">
        <v>23657502</v>
      </c>
      <c r="C898" s="240" t="s">
        <v>404</v>
      </c>
      <c r="E898" s="243">
        <v>45637</v>
      </c>
      <c r="G898" s="240">
        <v>0</v>
      </c>
      <c r="H898" s="240">
        <v>933</v>
      </c>
      <c r="I898" s="242">
        <v>5.4999999999999997E-3</v>
      </c>
      <c r="J898" s="240">
        <v>169584</v>
      </c>
      <c r="L898" s="247"/>
      <c r="M898" s="248"/>
      <c r="N898" s="240"/>
      <c r="O898" s="250"/>
    </row>
    <row r="899" spans="1:15" x14ac:dyDescent="0.25">
      <c r="A899" s="240" t="s">
        <v>503</v>
      </c>
      <c r="B899" s="239">
        <v>23657502</v>
      </c>
      <c r="C899" s="240" t="s">
        <v>404</v>
      </c>
      <c r="E899" s="243">
        <v>45637</v>
      </c>
      <c r="G899" s="240">
        <v>0</v>
      </c>
      <c r="H899" s="240">
        <v>59024</v>
      </c>
      <c r="I899" s="242">
        <v>5.4999999999999997E-3</v>
      </c>
      <c r="J899" s="240">
        <v>10731599.999828</v>
      </c>
      <c r="L899" s="247"/>
      <c r="M899" s="248"/>
      <c r="N899" s="240"/>
      <c r="O899" s="250"/>
    </row>
    <row r="900" spans="1:15" x14ac:dyDescent="0.25">
      <c r="A900" s="240" t="s">
        <v>503</v>
      </c>
      <c r="B900" s="239">
        <v>23657502</v>
      </c>
      <c r="C900" s="240" t="s">
        <v>404</v>
      </c>
      <c r="E900" s="243">
        <v>45637</v>
      </c>
      <c r="G900" s="240">
        <v>0</v>
      </c>
      <c r="H900" s="240">
        <v>2299</v>
      </c>
      <c r="I900" s="242">
        <v>5.4999999999999997E-3</v>
      </c>
      <c r="J900" s="240">
        <v>418000</v>
      </c>
      <c r="L900" s="247"/>
      <c r="M900" s="248"/>
      <c r="N900" s="240"/>
      <c r="O900" s="250"/>
    </row>
    <row r="901" spans="1:15" x14ac:dyDescent="0.25">
      <c r="A901" s="240" t="s">
        <v>503</v>
      </c>
      <c r="B901" s="239">
        <v>23657502</v>
      </c>
      <c r="C901" s="240" t="s">
        <v>404</v>
      </c>
      <c r="E901" s="243">
        <v>45637</v>
      </c>
      <c r="G901" s="240">
        <v>0</v>
      </c>
      <c r="H901" s="240">
        <v>34432</v>
      </c>
      <c r="I901" s="242">
        <v>5.4999999999999997E-3</v>
      </c>
      <c r="J901" s="240">
        <v>6260400</v>
      </c>
      <c r="L901" s="247"/>
      <c r="M901" s="248"/>
      <c r="N901" s="240"/>
      <c r="O901" s="250"/>
    </row>
    <row r="902" spans="1:15" x14ac:dyDescent="0.25">
      <c r="A902" s="240" t="s">
        <v>503</v>
      </c>
      <c r="B902" s="239">
        <v>23657502</v>
      </c>
      <c r="C902" s="240" t="s">
        <v>404</v>
      </c>
      <c r="E902" s="243">
        <v>45638</v>
      </c>
      <c r="G902" s="240">
        <v>0</v>
      </c>
      <c r="H902" s="240">
        <v>771</v>
      </c>
      <c r="I902" s="242">
        <v>5.4999999999999997E-3</v>
      </c>
      <c r="J902" s="240">
        <v>140102</v>
      </c>
      <c r="L902" s="247"/>
      <c r="M902" s="248"/>
      <c r="N902" s="240"/>
      <c r="O902" s="250"/>
    </row>
    <row r="903" spans="1:15" x14ac:dyDescent="0.25">
      <c r="A903" s="240" t="s">
        <v>503</v>
      </c>
      <c r="B903" s="239">
        <v>23657502</v>
      </c>
      <c r="C903" s="240" t="s">
        <v>404</v>
      </c>
      <c r="E903" s="243">
        <v>45638</v>
      </c>
      <c r="G903" s="240">
        <v>0</v>
      </c>
      <c r="H903" s="240">
        <v>5841</v>
      </c>
      <c r="I903" s="242">
        <v>5.4999999999999997E-3</v>
      </c>
      <c r="J903" s="240">
        <v>1062090</v>
      </c>
      <c r="L903" s="247"/>
      <c r="M903" s="248"/>
      <c r="N903" s="240"/>
      <c r="O903" s="250"/>
    </row>
    <row r="904" spans="1:15" x14ac:dyDescent="0.25">
      <c r="A904" s="240" t="s">
        <v>503</v>
      </c>
      <c r="B904" s="239">
        <v>23657502</v>
      </c>
      <c r="C904" s="240" t="s">
        <v>404</v>
      </c>
      <c r="E904" s="243">
        <v>45638</v>
      </c>
      <c r="G904" s="240">
        <v>0</v>
      </c>
      <c r="H904" s="240">
        <v>29676</v>
      </c>
      <c r="I904" s="242">
        <v>5.4999999999999997E-3</v>
      </c>
      <c r="J904" s="240">
        <v>5395716</v>
      </c>
      <c r="L904" s="247"/>
      <c r="M904" s="248"/>
      <c r="N904" s="240"/>
      <c r="O904" s="250"/>
    </row>
    <row r="905" spans="1:15" x14ac:dyDescent="0.25">
      <c r="A905" s="240" t="s">
        <v>503</v>
      </c>
      <c r="B905" s="239">
        <v>23657502</v>
      </c>
      <c r="C905" s="240" t="s">
        <v>404</v>
      </c>
      <c r="E905" s="243">
        <v>45638</v>
      </c>
      <c r="G905" s="240">
        <v>0</v>
      </c>
      <c r="H905" s="240">
        <v>42025</v>
      </c>
      <c r="I905" s="242">
        <v>5.4999999999999997E-3</v>
      </c>
      <c r="J905" s="240">
        <v>7640824</v>
      </c>
      <c r="L905" s="247"/>
      <c r="M905" s="248"/>
      <c r="N905" s="240"/>
      <c r="O905" s="250"/>
    </row>
    <row r="906" spans="1:15" x14ac:dyDescent="0.25">
      <c r="A906" s="240" t="s">
        <v>503</v>
      </c>
      <c r="B906" s="239">
        <v>23657502</v>
      </c>
      <c r="C906" s="240" t="s">
        <v>404</v>
      </c>
      <c r="E906" s="243">
        <v>45638</v>
      </c>
      <c r="G906" s="240">
        <v>0</v>
      </c>
      <c r="H906" s="240">
        <v>1048</v>
      </c>
      <c r="I906" s="242">
        <v>5.4999999999999997E-3</v>
      </c>
      <c r="J906" s="240">
        <v>190560</v>
      </c>
      <c r="L906" s="247"/>
      <c r="M906" s="248"/>
      <c r="N906" s="240"/>
      <c r="O906" s="250"/>
    </row>
    <row r="907" spans="1:15" x14ac:dyDescent="0.25">
      <c r="A907" s="240" t="s">
        <v>503</v>
      </c>
      <c r="B907" s="239">
        <v>23657502</v>
      </c>
      <c r="C907" s="240" t="s">
        <v>404</v>
      </c>
      <c r="E907" s="243">
        <v>45638</v>
      </c>
      <c r="G907" s="240">
        <v>0</v>
      </c>
      <c r="H907" s="240">
        <v>10185</v>
      </c>
      <c r="I907" s="242">
        <v>5.4999999999999997E-3</v>
      </c>
      <c r="J907" s="240">
        <v>1851750</v>
      </c>
      <c r="L907" s="247"/>
      <c r="M907" s="248"/>
      <c r="N907" s="240"/>
      <c r="O907" s="250"/>
    </row>
    <row r="908" spans="1:15" x14ac:dyDescent="0.25">
      <c r="A908" s="240" t="s">
        <v>503</v>
      </c>
      <c r="B908" s="239">
        <v>23657502</v>
      </c>
      <c r="C908" s="240" t="s">
        <v>404</v>
      </c>
      <c r="E908" s="243">
        <v>45638</v>
      </c>
      <c r="G908" s="240">
        <v>0</v>
      </c>
      <c r="H908" s="240">
        <v>52463</v>
      </c>
      <c r="I908" s="242">
        <v>5.4999999999999997E-3</v>
      </c>
      <c r="J908" s="240">
        <v>9538666</v>
      </c>
      <c r="L908" s="247"/>
      <c r="M908" s="248"/>
      <c r="N908" s="240"/>
      <c r="O908" s="250"/>
    </row>
    <row r="909" spans="1:15" x14ac:dyDescent="0.25">
      <c r="A909" s="240" t="s">
        <v>503</v>
      </c>
      <c r="B909" s="239">
        <v>23657502</v>
      </c>
      <c r="C909" s="240" t="s">
        <v>404</v>
      </c>
      <c r="E909" s="243">
        <v>45638</v>
      </c>
      <c r="G909" s="240">
        <v>0</v>
      </c>
      <c r="H909" s="240">
        <v>97561</v>
      </c>
      <c r="I909" s="242">
        <v>5.4999999999999997E-3</v>
      </c>
      <c r="J909" s="240">
        <v>17738276</v>
      </c>
      <c r="L909" s="247"/>
      <c r="M909" s="248"/>
      <c r="N909" s="240"/>
      <c r="O909" s="250"/>
    </row>
    <row r="910" spans="1:15" x14ac:dyDescent="0.25">
      <c r="A910" s="240" t="s">
        <v>503</v>
      </c>
      <c r="B910" s="239">
        <v>23657502</v>
      </c>
      <c r="C910" s="240" t="s">
        <v>404</v>
      </c>
      <c r="E910" s="243">
        <v>45638</v>
      </c>
      <c r="G910" s="240">
        <v>0</v>
      </c>
      <c r="H910" s="240">
        <v>4409</v>
      </c>
      <c r="I910" s="242">
        <v>5.4999999999999997E-3</v>
      </c>
      <c r="J910" s="240">
        <v>801612</v>
      </c>
      <c r="L910" s="247"/>
      <c r="M910" s="248"/>
      <c r="N910" s="240"/>
      <c r="O910" s="250"/>
    </row>
    <row r="911" spans="1:15" x14ac:dyDescent="0.25">
      <c r="A911" s="240" t="s">
        <v>503</v>
      </c>
      <c r="B911" s="239">
        <v>23657502</v>
      </c>
      <c r="C911" s="240" t="s">
        <v>404</v>
      </c>
      <c r="E911" s="243">
        <v>45638</v>
      </c>
      <c r="G911" s="240">
        <v>0</v>
      </c>
      <c r="H911" s="240">
        <v>733</v>
      </c>
      <c r="I911" s="242">
        <v>5.4999999999999997E-3</v>
      </c>
      <c r="J911" s="240">
        <v>133248</v>
      </c>
      <c r="L911" s="247"/>
      <c r="M911" s="248"/>
      <c r="N911" s="240"/>
      <c r="O911" s="250"/>
    </row>
    <row r="912" spans="1:15" x14ac:dyDescent="0.25">
      <c r="A912" s="240" t="s">
        <v>503</v>
      </c>
      <c r="B912" s="239">
        <v>23657502</v>
      </c>
      <c r="C912" s="240" t="s">
        <v>404</v>
      </c>
      <c r="E912" s="243">
        <v>45638</v>
      </c>
      <c r="G912" s="240">
        <v>0</v>
      </c>
      <c r="H912" s="240">
        <v>414</v>
      </c>
      <c r="I912" s="242">
        <v>5.4999999999999997E-3</v>
      </c>
      <c r="J912" s="240">
        <v>75312</v>
      </c>
      <c r="L912" s="247"/>
      <c r="M912" s="248"/>
      <c r="N912" s="240"/>
      <c r="O912" s="250"/>
    </row>
    <row r="913" spans="1:15" x14ac:dyDescent="0.25">
      <c r="A913" s="240" t="s">
        <v>503</v>
      </c>
      <c r="B913" s="239">
        <v>23657502</v>
      </c>
      <c r="C913" s="240" t="s">
        <v>404</v>
      </c>
      <c r="E913" s="243">
        <v>45638</v>
      </c>
      <c r="G913" s="240">
        <v>0</v>
      </c>
      <c r="H913" s="240">
        <v>414</v>
      </c>
      <c r="I913" s="242">
        <v>5.4999999999999997E-3</v>
      </c>
      <c r="J913" s="240">
        <v>75312</v>
      </c>
      <c r="L913" s="247"/>
      <c r="M913" s="248"/>
      <c r="N913" s="240"/>
      <c r="O913" s="250"/>
    </row>
    <row r="914" spans="1:15" x14ac:dyDescent="0.25">
      <c r="A914" s="240" t="s">
        <v>503</v>
      </c>
      <c r="B914" s="239">
        <v>23657502</v>
      </c>
      <c r="C914" s="240" t="s">
        <v>404</v>
      </c>
      <c r="E914" s="243">
        <v>45638</v>
      </c>
      <c r="G914" s="240">
        <v>0</v>
      </c>
      <c r="H914" s="240">
        <v>414</v>
      </c>
      <c r="I914" s="242">
        <v>5.4999999999999997E-3</v>
      </c>
      <c r="J914" s="240">
        <v>75312</v>
      </c>
      <c r="L914" s="247"/>
      <c r="M914" s="248"/>
      <c r="N914" s="240"/>
      <c r="O914" s="250"/>
    </row>
    <row r="915" spans="1:15" x14ac:dyDescent="0.25">
      <c r="A915" s="240" t="s">
        <v>503</v>
      </c>
      <c r="B915" s="239">
        <v>23657502</v>
      </c>
      <c r="C915" s="240" t="s">
        <v>404</v>
      </c>
      <c r="E915" s="243">
        <v>45638</v>
      </c>
      <c r="G915" s="240">
        <v>0</v>
      </c>
      <c r="H915" s="240">
        <v>414</v>
      </c>
      <c r="I915" s="242">
        <v>5.4999999999999997E-3</v>
      </c>
      <c r="J915" s="240">
        <v>75312</v>
      </c>
      <c r="L915" s="247"/>
      <c r="M915" s="248"/>
      <c r="N915" s="240"/>
      <c r="O915" s="250"/>
    </row>
    <row r="916" spans="1:15" x14ac:dyDescent="0.25">
      <c r="A916" s="240" t="s">
        <v>503</v>
      </c>
      <c r="B916" s="239">
        <v>23657502</v>
      </c>
      <c r="C916" s="240" t="s">
        <v>404</v>
      </c>
      <c r="E916" s="243">
        <v>45638</v>
      </c>
      <c r="G916" s="240">
        <v>0</v>
      </c>
      <c r="H916" s="240">
        <v>414</v>
      </c>
      <c r="I916" s="242">
        <v>5.4999999999999997E-3</v>
      </c>
      <c r="J916" s="240">
        <v>75312</v>
      </c>
      <c r="L916" s="247"/>
      <c r="M916" s="248"/>
      <c r="N916" s="240"/>
      <c r="O916" s="250"/>
    </row>
    <row r="917" spans="1:15" x14ac:dyDescent="0.25">
      <c r="A917" s="240" t="s">
        <v>503</v>
      </c>
      <c r="B917" s="239">
        <v>23657502</v>
      </c>
      <c r="C917" s="240" t="s">
        <v>404</v>
      </c>
      <c r="E917" s="243">
        <v>45638</v>
      </c>
      <c r="G917" s="240">
        <v>0</v>
      </c>
      <c r="H917" s="240">
        <v>414</v>
      </c>
      <c r="I917" s="242">
        <v>5.4999999999999997E-3</v>
      </c>
      <c r="J917" s="240">
        <v>75312</v>
      </c>
      <c r="L917" s="247"/>
      <c r="M917" s="248"/>
      <c r="N917" s="240"/>
      <c r="O917" s="250"/>
    </row>
    <row r="918" spans="1:15" x14ac:dyDescent="0.25">
      <c r="A918" s="240" t="s">
        <v>503</v>
      </c>
      <c r="B918" s="239">
        <v>23657502</v>
      </c>
      <c r="C918" s="240" t="s">
        <v>404</v>
      </c>
      <c r="E918" s="243">
        <v>45638</v>
      </c>
      <c r="G918" s="240">
        <v>0</v>
      </c>
      <c r="H918" s="240">
        <v>414</v>
      </c>
      <c r="I918" s="242">
        <v>5.4999999999999997E-3</v>
      </c>
      <c r="J918" s="240">
        <v>75312</v>
      </c>
      <c r="L918" s="247"/>
      <c r="M918" s="248"/>
      <c r="N918" s="240"/>
      <c r="O918" s="250"/>
    </row>
    <row r="919" spans="1:15" x14ac:dyDescent="0.25">
      <c r="A919" s="240" t="s">
        <v>503</v>
      </c>
      <c r="B919" s="239">
        <v>23657502</v>
      </c>
      <c r="C919" s="240" t="s">
        <v>404</v>
      </c>
      <c r="E919" s="243">
        <v>45638</v>
      </c>
      <c r="G919" s="240">
        <v>0</v>
      </c>
      <c r="H919" s="240">
        <v>414</v>
      </c>
      <c r="I919" s="242">
        <v>5.4999999999999997E-3</v>
      </c>
      <c r="J919" s="240">
        <v>75312</v>
      </c>
      <c r="L919" s="247"/>
      <c r="M919" s="248"/>
      <c r="N919" s="240"/>
      <c r="O919" s="250"/>
    </row>
    <row r="920" spans="1:15" x14ac:dyDescent="0.25">
      <c r="A920" s="240" t="s">
        <v>503</v>
      </c>
      <c r="B920" s="239">
        <v>23657502</v>
      </c>
      <c r="C920" s="240" t="s">
        <v>404</v>
      </c>
      <c r="E920" s="243">
        <v>45638</v>
      </c>
      <c r="G920" s="240">
        <v>0</v>
      </c>
      <c r="H920" s="240">
        <v>4714</v>
      </c>
      <c r="I920" s="242">
        <v>5.4999999999999997E-3</v>
      </c>
      <c r="J920" s="240">
        <v>857040</v>
      </c>
      <c r="L920" s="247"/>
      <c r="M920" s="248"/>
      <c r="N920" s="240"/>
      <c r="O920" s="250"/>
    </row>
    <row r="921" spans="1:15" x14ac:dyDescent="0.25">
      <c r="A921" s="240" t="s">
        <v>503</v>
      </c>
      <c r="B921" s="239">
        <v>23657502</v>
      </c>
      <c r="C921" s="240" t="s">
        <v>404</v>
      </c>
      <c r="E921" s="243">
        <v>45638</v>
      </c>
      <c r="G921" s="240">
        <v>0</v>
      </c>
      <c r="H921" s="240">
        <v>66948</v>
      </c>
      <c r="I921" s="242">
        <v>5.4999999999999997E-3</v>
      </c>
      <c r="J921" s="240">
        <v>12172452</v>
      </c>
      <c r="L921" s="247"/>
      <c r="M921" s="248"/>
      <c r="N921" s="240"/>
      <c r="O921" s="250"/>
    </row>
    <row r="922" spans="1:15" x14ac:dyDescent="0.25">
      <c r="A922" s="240" t="s">
        <v>503</v>
      </c>
      <c r="B922" s="239">
        <v>23657502</v>
      </c>
      <c r="C922" s="240" t="s">
        <v>404</v>
      </c>
      <c r="E922" s="243">
        <v>45638</v>
      </c>
      <c r="G922" s="240">
        <v>0</v>
      </c>
      <c r="H922" s="240">
        <v>40697</v>
      </c>
      <c r="I922" s="242">
        <v>5.4999999999999997E-3</v>
      </c>
      <c r="J922" s="240">
        <v>7399366</v>
      </c>
      <c r="L922" s="247"/>
      <c r="M922" s="248"/>
      <c r="N922" s="240"/>
      <c r="O922" s="250"/>
    </row>
    <row r="923" spans="1:15" x14ac:dyDescent="0.25">
      <c r="A923" s="240" t="s">
        <v>503</v>
      </c>
      <c r="B923" s="239">
        <v>23657502</v>
      </c>
      <c r="C923" s="240" t="s">
        <v>404</v>
      </c>
      <c r="E923" s="243">
        <v>45638</v>
      </c>
      <c r="G923" s="240">
        <v>0</v>
      </c>
      <c r="H923" s="240">
        <v>1039</v>
      </c>
      <c r="I923" s="242">
        <v>5.4999999999999997E-3</v>
      </c>
      <c r="J923" s="240">
        <v>188980</v>
      </c>
      <c r="L923" s="247"/>
      <c r="M923" s="248"/>
      <c r="N923" s="240"/>
      <c r="O923" s="250"/>
    </row>
    <row r="924" spans="1:15" x14ac:dyDescent="0.25">
      <c r="A924" s="240" t="s">
        <v>503</v>
      </c>
      <c r="B924" s="239">
        <v>23657502</v>
      </c>
      <c r="C924" s="240" t="s">
        <v>404</v>
      </c>
      <c r="E924" s="243">
        <v>45638</v>
      </c>
      <c r="G924" s="240">
        <v>0</v>
      </c>
      <c r="H924" s="240">
        <v>499</v>
      </c>
      <c r="I924" s="242">
        <v>5.4999999999999997E-3</v>
      </c>
      <c r="J924" s="240">
        <v>90744</v>
      </c>
      <c r="L924" s="247"/>
      <c r="M924" s="248"/>
      <c r="N924" s="240"/>
      <c r="O924" s="250"/>
    </row>
    <row r="925" spans="1:15" x14ac:dyDescent="0.25">
      <c r="A925" s="240" t="s">
        <v>503</v>
      </c>
      <c r="B925" s="239">
        <v>23657502</v>
      </c>
      <c r="C925" s="240" t="s">
        <v>404</v>
      </c>
      <c r="E925" s="243">
        <v>45638</v>
      </c>
      <c r="G925" s="240">
        <v>0</v>
      </c>
      <c r="H925" s="240">
        <v>4083</v>
      </c>
      <c r="I925" s="242">
        <v>5.4999999999999997E-3</v>
      </c>
      <c r="J925" s="240">
        <v>742292</v>
      </c>
      <c r="L925" s="247"/>
      <c r="M925" s="248"/>
      <c r="N925" s="240"/>
      <c r="O925" s="250"/>
    </row>
    <row r="926" spans="1:15" x14ac:dyDescent="0.25">
      <c r="A926" s="240" t="s">
        <v>503</v>
      </c>
      <c r="B926" s="239">
        <v>23657502</v>
      </c>
      <c r="C926" s="240" t="s">
        <v>404</v>
      </c>
      <c r="E926" s="243">
        <v>45638</v>
      </c>
      <c r="G926" s="240">
        <v>0</v>
      </c>
      <c r="H926" s="240">
        <v>2581</v>
      </c>
      <c r="I926" s="242">
        <v>5.4999999999999997E-3</v>
      </c>
      <c r="J926" s="240">
        <v>469200</v>
      </c>
      <c r="L926" s="247"/>
      <c r="M926" s="248"/>
      <c r="N926" s="240"/>
      <c r="O926" s="250"/>
    </row>
    <row r="927" spans="1:15" x14ac:dyDescent="0.25">
      <c r="A927" s="240" t="s">
        <v>503</v>
      </c>
      <c r="B927" s="239">
        <v>23657502</v>
      </c>
      <c r="C927" s="240" t="s">
        <v>404</v>
      </c>
      <c r="E927" s="243">
        <v>45638</v>
      </c>
      <c r="G927" s="240">
        <v>0</v>
      </c>
      <c r="H927" s="240">
        <v>725</v>
      </c>
      <c r="I927" s="242">
        <v>5.4999999999999997E-3</v>
      </c>
      <c r="J927" s="240">
        <v>131808</v>
      </c>
      <c r="L927" s="247"/>
      <c r="M927" s="248"/>
      <c r="N927" s="240"/>
      <c r="O927" s="250"/>
    </row>
    <row r="928" spans="1:15" x14ac:dyDescent="0.25">
      <c r="A928" s="240" t="s">
        <v>503</v>
      </c>
      <c r="B928" s="239">
        <v>23657502</v>
      </c>
      <c r="C928" s="240" t="s">
        <v>404</v>
      </c>
      <c r="E928" s="243">
        <v>45638</v>
      </c>
      <c r="G928" s="240">
        <v>0</v>
      </c>
      <c r="H928" s="240">
        <v>2195</v>
      </c>
      <c r="I928" s="242">
        <v>5.4999999999999997E-3</v>
      </c>
      <c r="J928" s="240">
        <v>399000</v>
      </c>
      <c r="L928" s="247"/>
      <c r="M928" s="248"/>
      <c r="N928" s="240"/>
      <c r="O928" s="250"/>
    </row>
    <row r="929" spans="1:15" x14ac:dyDescent="0.25">
      <c r="A929" s="240" t="s">
        <v>503</v>
      </c>
      <c r="B929" s="239">
        <v>23657502</v>
      </c>
      <c r="C929" s="240" t="s">
        <v>404</v>
      </c>
      <c r="E929" s="243">
        <v>45638</v>
      </c>
      <c r="G929" s="240">
        <v>0</v>
      </c>
      <c r="H929" s="240">
        <v>19713</v>
      </c>
      <c r="I929" s="242">
        <v>5.4999999999999997E-3</v>
      </c>
      <c r="J929" s="240">
        <v>3584225</v>
      </c>
      <c r="L929" s="247"/>
      <c r="M929" s="248"/>
      <c r="N929" s="240"/>
      <c r="O929" s="250"/>
    </row>
    <row r="930" spans="1:15" x14ac:dyDescent="0.25">
      <c r="A930" s="240" t="s">
        <v>503</v>
      </c>
      <c r="B930" s="239">
        <v>23657502</v>
      </c>
      <c r="C930" s="240" t="s">
        <v>404</v>
      </c>
      <c r="E930" s="243">
        <v>45638</v>
      </c>
      <c r="G930" s="240">
        <v>0</v>
      </c>
      <c r="H930" s="240">
        <v>31527</v>
      </c>
      <c r="I930" s="242">
        <v>5.4999999999999997E-3</v>
      </c>
      <c r="J930" s="240">
        <v>5732159.9999080002</v>
      </c>
      <c r="L930" s="247"/>
      <c r="M930" s="248"/>
      <c r="N930" s="240"/>
      <c r="O930" s="250"/>
    </row>
    <row r="931" spans="1:15" x14ac:dyDescent="0.25">
      <c r="A931" s="240" t="s">
        <v>503</v>
      </c>
      <c r="B931" s="239">
        <v>23657502</v>
      </c>
      <c r="C931" s="240" t="s">
        <v>404</v>
      </c>
      <c r="E931" s="243">
        <v>45638</v>
      </c>
      <c r="G931" s="240">
        <v>0</v>
      </c>
      <c r="H931" s="240">
        <v>2145</v>
      </c>
      <c r="I931" s="242">
        <v>5.4999999999999997E-3</v>
      </c>
      <c r="J931" s="240">
        <v>390000</v>
      </c>
      <c r="L931" s="247"/>
      <c r="M931" s="248"/>
      <c r="N931" s="240"/>
      <c r="O931" s="250"/>
    </row>
    <row r="932" spans="1:15" x14ac:dyDescent="0.25">
      <c r="A932" s="240" t="s">
        <v>503</v>
      </c>
      <c r="B932" s="239">
        <v>23657502</v>
      </c>
      <c r="C932" s="240" t="s">
        <v>404</v>
      </c>
      <c r="E932" s="243">
        <v>45638</v>
      </c>
      <c r="G932" s="240">
        <v>0</v>
      </c>
      <c r="H932" s="240">
        <v>19619</v>
      </c>
      <c r="I932" s="242">
        <v>5.4999999999999997E-3</v>
      </c>
      <c r="J932" s="240">
        <v>3567075</v>
      </c>
      <c r="L932" s="247"/>
      <c r="M932" s="248"/>
      <c r="N932" s="240"/>
      <c r="O932" s="250"/>
    </row>
    <row r="933" spans="1:15" x14ac:dyDescent="0.25">
      <c r="A933" s="240" t="s">
        <v>503</v>
      </c>
      <c r="B933" s="239">
        <v>23657502</v>
      </c>
      <c r="C933" s="240" t="s">
        <v>404</v>
      </c>
      <c r="E933" s="243">
        <v>45638</v>
      </c>
      <c r="G933" s="240">
        <v>0</v>
      </c>
      <c r="H933" s="240">
        <v>5254</v>
      </c>
      <c r="I933" s="242">
        <v>5.4999999999999997E-3</v>
      </c>
      <c r="J933" s="240">
        <v>955200</v>
      </c>
      <c r="L933" s="247"/>
      <c r="M933" s="248"/>
      <c r="N933" s="240"/>
      <c r="O933" s="250"/>
    </row>
    <row r="934" spans="1:15" x14ac:dyDescent="0.25">
      <c r="A934" s="240" t="s">
        <v>503</v>
      </c>
      <c r="B934" s="239">
        <v>23657502</v>
      </c>
      <c r="C934" s="240" t="s">
        <v>404</v>
      </c>
      <c r="E934" s="243">
        <v>45638</v>
      </c>
      <c r="G934" s="240">
        <v>0</v>
      </c>
      <c r="H934" s="240">
        <v>1610</v>
      </c>
      <c r="I934" s="242">
        <v>5.4999999999999997E-3</v>
      </c>
      <c r="J934" s="240">
        <v>292679.99999500002</v>
      </c>
      <c r="L934" s="247"/>
      <c r="M934" s="248"/>
      <c r="N934" s="240"/>
      <c r="O934" s="250"/>
    </row>
    <row r="935" spans="1:15" x14ac:dyDescent="0.25">
      <c r="A935" s="240" t="s">
        <v>503</v>
      </c>
      <c r="B935" s="239">
        <v>23657502</v>
      </c>
      <c r="C935" s="240" t="s">
        <v>404</v>
      </c>
      <c r="E935" s="243">
        <v>45639</v>
      </c>
      <c r="G935" s="240">
        <v>0</v>
      </c>
      <c r="H935" s="240">
        <v>238059</v>
      </c>
      <c r="I935" s="242">
        <v>5.4999999999999997E-3</v>
      </c>
      <c r="J935" s="240">
        <v>43283400</v>
      </c>
      <c r="L935" s="247"/>
      <c r="M935" s="248"/>
      <c r="N935" s="240"/>
      <c r="O935" s="250"/>
    </row>
    <row r="936" spans="1:15" x14ac:dyDescent="0.25">
      <c r="A936" s="240" t="s">
        <v>503</v>
      </c>
      <c r="B936" s="239">
        <v>23657502</v>
      </c>
      <c r="C936" s="240" t="s">
        <v>404</v>
      </c>
      <c r="E936" s="243">
        <v>45639</v>
      </c>
      <c r="G936" s="240">
        <v>0</v>
      </c>
      <c r="H936" s="240">
        <v>541</v>
      </c>
      <c r="I936" s="242">
        <v>5.4999999999999997E-3</v>
      </c>
      <c r="J936" s="240">
        <v>98334</v>
      </c>
      <c r="L936" s="247"/>
      <c r="M936" s="248"/>
      <c r="N936" s="240"/>
      <c r="O936" s="250"/>
    </row>
    <row r="937" spans="1:15" x14ac:dyDescent="0.25">
      <c r="A937" s="240" t="s">
        <v>503</v>
      </c>
      <c r="B937" s="239">
        <v>23657502</v>
      </c>
      <c r="C937" s="240" t="s">
        <v>404</v>
      </c>
      <c r="E937" s="243">
        <v>45639</v>
      </c>
      <c r="G937" s="240">
        <v>0</v>
      </c>
      <c r="H937" s="240">
        <v>414</v>
      </c>
      <c r="I937" s="242">
        <v>5.4999999999999997E-3</v>
      </c>
      <c r="J937" s="240">
        <v>75312</v>
      </c>
      <c r="L937" s="247"/>
      <c r="M937" s="248"/>
      <c r="N937" s="240"/>
      <c r="O937" s="250"/>
    </row>
    <row r="938" spans="1:15" x14ac:dyDescent="0.25">
      <c r="A938" s="240" t="s">
        <v>503</v>
      </c>
      <c r="B938" s="239">
        <v>23657502</v>
      </c>
      <c r="C938" s="240" t="s">
        <v>404</v>
      </c>
      <c r="E938" s="243">
        <v>45639</v>
      </c>
      <c r="G938" s="240">
        <v>0</v>
      </c>
      <c r="H938" s="240">
        <v>414</v>
      </c>
      <c r="I938" s="242">
        <v>5.4999999999999997E-3</v>
      </c>
      <c r="J938" s="240">
        <v>75312</v>
      </c>
      <c r="L938" s="247"/>
      <c r="M938" s="248"/>
      <c r="N938" s="240"/>
      <c r="O938" s="250"/>
    </row>
    <row r="939" spans="1:15" x14ac:dyDescent="0.25">
      <c r="A939" s="240" t="s">
        <v>503</v>
      </c>
      <c r="B939" s="239">
        <v>23657502</v>
      </c>
      <c r="C939" s="240" t="s">
        <v>404</v>
      </c>
      <c r="E939" s="243">
        <v>45639</v>
      </c>
      <c r="G939" s="240">
        <v>0</v>
      </c>
      <c r="H939" s="240">
        <v>414</v>
      </c>
      <c r="I939" s="242">
        <v>5.4999999999999997E-3</v>
      </c>
      <c r="J939" s="240">
        <v>75312</v>
      </c>
      <c r="L939" s="247"/>
      <c r="M939" s="248"/>
      <c r="N939" s="240"/>
      <c r="O939" s="250"/>
    </row>
    <row r="940" spans="1:15" x14ac:dyDescent="0.25">
      <c r="A940" s="240" t="s">
        <v>503</v>
      </c>
      <c r="B940" s="239">
        <v>23657502</v>
      </c>
      <c r="C940" s="240" t="s">
        <v>404</v>
      </c>
      <c r="E940" s="243">
        <v>45639</v>
      </c>
      <c r="G940" s="240">
        <v>0</v>
      </c>
      <c r="H940" s="240">
        <v>2495</v>
      </c>
      <c r="I940" s="242">
        <v>5.4999999999999997E-3</v>
      </c>
      <c r="J940" s="240">
        <v>453562</v>
      </c>
      <c r="L940" s="247"/>
      <c r="M940" s="248"/>
      <c r="N940" s="240"/>
      <c r="O940" s="250"/>
    </row>
    <row r="941" spans="1:15" x14ac:dyDescent="0.25">
      <c r="A941" s="240" t="s">
        <v>503</v>
      </c>
      <c r="B941" s="239">
        <v>23657502</v>
      </c>
      <c r="C941" s="240" t="s">
        <v>404</v>
      </c>
      <c r="E941" s="243">
        <v>45639</v>
      </c>
      <c r="G941" s="240">
        <v>0</v>
      </c>
      <c r="H941" s="240">
        <v>5610</v>
      </c>
      <c r="I941" s="242">
        <v>5.4999999999999997E-3</v>
      </c>
      <c r="J941" s="240">
        <v>1019988</v>
      </c>
      <c r="L941" s="247"/>
      <c r="M941" s="248"/>
      <c r="N941" s="240"/>
      <c r="O941" s="250"/>
    </row>
    <row r="942" spans="1:15" x14ac:dyDescent="0.25">
      <c r="A942" s="240" t="s">
        <v>503</v>
      </c>
      <c r="B942" s="239">
        <v>23657502</v>
      </c>
      <c r="C942" s="240" t="s">
        <v>404</v>
      </c>
      <c r="E942" s="243">
        <v>45639</v>
      </c>
      <c r="G942" s="240">
        <v>0</v>
      </c>
      <c r="H942" s="240">
        <v>13951</v>
      </c>
      <c r="I942" s="242">
        <v>5.4999999999999997E-3</v>
      </c>
      <c r="J942" s="240">
        <v>2536560</v>
      </c>
      <c r="L942" s="247"/>
      <c r="M942" s="248"/>
      <c r="N942" s="240"/>
      <c r="O942" s="250"/>
    </row>
    <row r="943" spans="1:15" x14ac:dyDescent="0.25">
      <c r="A943" s="240" t="s">
        <v>503</v>
      </c>
      <c r="B943" s="239">
        <v>23657502</v>
      </c>
      <c r="C943" s="240" t="s">
        <v>404</v>
      </c>
      <c r="E943" s="243">
        <v>45639</v>
      </c>
      <c r="G943" s="240">
        <v>0</v>
      </c>
      <c r="H943" s="240">
        <v>681</v>
      </c>
      <c r="I943" s="242">
        <v>5.4999999999999997E-3</v>
      </c>
      <c r="J943" s="240">
        <v>123820</v>
      </c>
      <c r="L943" s="247"/>
      <c r="M943" s="248"/>
      <c r="N943" s="240"/>
      <c r="O943" s="250"/>
    </row>
    <row r="944" spans="1:15" x14ac:dyDescent="0.25">
      <c r="A944" s="240" t="s">
        <v>503</v>
      </c>
      <c r="B944" s="239">
        <v>23657502</v>
      </c>
      <c r="C944" s="240" t="s">
        <v>404</v>
      </c>
      <c r="E944" s="243">
        <v>45639</v>
      </c>
      <c r="G944" s="240">
        <v>0</v>
      </c>
      <c r="H944" s="240">
        <v>543</v>
      </c>
      <c r="I944" s="242">
        <v>5.4999999999999997E-3</v>
      </c>
      <c r="J944" s="240">
        <v>98732</v>
      </c>
      <c r="L944" s="247"/>
      <c r="M944" s="248"/>
      <c r="N944" s="240"/>
      <c r="O944" s="250"/>
    </row>
    <row r="945" spans="1:15" x14ac:dyDescent="0.25">
      <c r="A945" s="240" t="s">
        <v>503</v>
      </c>
      <c r="B945" s="239">
        <v>23657502</v>
      </c>
      <c r="C945" s="240" t="s">
        <v>404</v>
      </c>
      <c r="E945" s="243">
        <v>45639</v>
      </c>
      <c r="G945" s="240">
        <v>0</v>
      </c>
      <c r="H945" s="240">
        <v>499</v>
      </c>
      <c r="I945" s="242">
        <v>5.4999999999999997E-3</v>
      </c>
      <c r="J945" s="240">
        <v>90744</v>
      </c>
      <c r="L945" s="247"/>
      <c r="M945" s="248"/>
      <c r="N945" s="240"/>
      <c r="O945" s="250"/>
    </row>
    <row r="946" spans="1:15" x14ac:dyDescent="0.25">
      <c r="A946" s="240" t="s">
        <v>503</v>
      </c>
      <c r="B946" s="239">
        <v>23657502</v>
      </c>
      <c r="C946" s="240" t="s">
        <v>404</v>
      </c>
      <c r="E946" s="243">
        <v>45639</v>
      </c>
      <c r="G946" s="240">
        <v>0</v>
      </c>
      <c r="H946" s="240">
        <v>3308</v>
      </c>
      <c r="I946" s="242">
        <v>5.4999999999999997E-3</v>
      </c>
      <c r="J946" s="240">
        <v>601504</v>
      </c>
      <c r="L946" s="247"/>
      <c r="M946" s="248"/>
      <c r="N946" s="240"/>
      <c r="O946" s="250"/>
    </row>
    <row r="947" spans="1:15" x14ac:dyDescent="0.25">
      <c r="A947" s="240" t="s">
        <v>503</v>
      </c>
      <c r="B947" s="239">
        <v>23657502</v>
      </c>
      <c r="C947" s="240" t="s">
        <v>404</v>
      </c>
      <c r="E947" s="243">
        <v>45639</v>
      </c>
      <c r="G947" s="240">
        <v>0</v>
      </c>
      <c r="H947" s="240">
        <v>7317</v>
      </c>
      <c r="I947" s="242">
        <v>5.4999999999999997E-3</v>
      </c>
      <c r="J947" s="240">
        <v>1330280</v>
      </c>
      <c r="L947" s="247"/>
      <c r="M947" s="248"/>
      <c r="N947" s="240"/>
      <c r="O947" s="250"/>
    </row>
    <row r="948" spans="1:15" x14ac:dyDescent="0.25">
      <c r="A948" s="240" t="s">
        <v>503</v>
      </c>
      <c r="B948" s="239">
        <v>23657502</v>
      </c>
      <c r="C948" s="240" t="s">
        <v>404</v>
      </c>
      <c r="E948" s="243">
        <v>45639</v>
      </c>
      <c r="G948" s="240">
        <v>0</v>
      </c>
      <c r="H948" s="240">
        <v>1895</v>
      </c>
      <c r="I948" s="242">
        <v>5.4999999999999997E-3</v>
      </c>
      <c r="J948" s="240">
        <v>344610</v>
      </c>
      <c r="L948" s="247"/>
      <c r="M948" s="248"/>
      <c r="N948" s="240"/>
      <c r="O948" s="250"/>
    </row>
    <row r="949" spans="1:15" x14ac:dyDescent="0.25">
      <c r="A949" s="240" t="s">
        <v>503</v>
      </c>
      <c r="B949" s="239">
        <v>23657502</v>
      </c>
      <c r="C949" s="240" t="s">
        <v>404</v>
      </c>
      <c r="E949" s="243">
        <v>45639</v>
      </c>
      <c r="G949" s="240">
        <v>0</v>
      </c>
      <c r="H949" s="240">
        <v>6782</v>
      </c>
      <c r="I949" s="242">
        <v>5.4999999999999997E-3</v>
      </c>
      <c r="J949" s="240">
        <v>1233110</v>
      </c>
      <c r="L949" s="247"/>
      <c r="M949" s="248"/>
      <c r="N949" s="240"/>
      <c r="O949" s="250"/>
    </row>
    <row r="950" spans="1:15" x14ac:dyDescent="0.25">
      <c r="A950" s="240" t="s">
        <v>503</v>
      </c>
      <c r="B950" s="239">
        <v>23657502</v>
      </c>
      <c r="C950" s="240" t="s">
        <v>404</v>
      </c>
      <c r="E950" s="243">
        <v>45639</v>
      </c>
      <c r="G950" s="240">
        <v>0</v>
      </c>
      <c r="H950" s="240">
        <v>1356</v>
      </c>
      <c r="I950" s="242">
        <v>5.4999999999999997E-3</v>
      </c>
      <c r="J950" s="240">
        <v>246568</v>
      </c>
      <c r="L950" s="247"/>
      <c r="M950" s="248"/>
      <c r="N950" s="240"/>
      <c r="O950" s="250"/>
    </row>
    <row r="951" spans="1:15" x14ac:dyDescent="0.25">
      <c r="A951" s="240" t="s">
        <v>503</v>
      </c>
      <c r="B951" s="239">
        <v>23657502</v>
      </c>
      <c r="C951" s="240" t="s">
        <v>404</v>
      </c>
      <c r="E951" s="243">
        <v>45639</v>
      </c>
      <c r="G951" s="240">
        <v>0</v>
      </c>
      <c r="H951" s="240">
        <v>5813</v>
      </c>
      <c r="I951" s="242">
        <v>5.4999999999999997E-3</v>
      </c>
      <c r="J951" s="240">
        <v>1056972</v>
      </c>
      <c r="L951" s="247"/>
      <c r="M951" s="248"/>
      <c r="N951" s="240"/>
      <c r="O951" s="250"/>
    </row>
    <row r="952" spans="1:15" x14ac:dyDescent="0.25">
      <c r="A952" s="240" t="s">
        <v>503</v>
      </c>
      <c r="B952" s="239">
        <v>23657502</v>
      </c>
      <c r="C952" s="240" t="s">
        <v>404</v>
      </c>
      <c r="E952" s="243">
        <v>45639</v>
      </c>
      <c r="G952" s="240">
        <v>0</v>
      </c>
      <c r="H952" s="240">
        <v>1856</v>
      </c>
      <c r="I952" s="242">
        <v>5.4999999999999997E-3</v>
      </c>
      <c r="J952" s="240">
        <v>337526</v>
      </c>
      <c r="L952" s="247"/>
      <c r="M952" s="248"/>
      <c r="N952" s="240"/>
      <c r="O952" s="250"/>
    </row>
    <row r="953" spans="1:15" x14ac:dyDescent="0.25">
      <c r="A953" s="240" t="s">
        <v>503</v>
      </c>
      <c r="B953" s="239">
        <v>23657502</v>
      </c>
      <c r="C953" s="240" t="s">
        <v>404</v>
      </c>
      <c r="E953" s="243">
        <v>45639</v>
      </c>
      <c r="G953" s="240">
        <v>0</v>
      </c>
      <c r="H953" s="240">
        <v>3723</v>
      </c>
      <c r="I953" s="242">
        <v>5.4999999999999997E-3</v>
      </c>
      <c r="J953" s="240">
        <v>676868</v>
      </c>
      <c r="L953" s="247"/>
      <c r="M953" s="248"/>
      <c r="N953" s="240"/>
      <c r="O953" s="250"/>
    </row>
    <row r="954" spans="1:15" x14ac:dyDescent="0.25">
      <c r="A954" s="240" t="s">
        <v>503</v>
      </c>
      <c r="B954" s="239">
        <v>23657502</v>
      </c>
      <c r="C954" s="240" t="s">
        <v>404</v>
      </c>
      <c r="E954" s="243">
        <v>45639</v>
      </c>
      <c r="G954" s="240">
        <v>0</v>
      </c>
      <c r="H954" s="240">
        <v>1644</v>
      </c>
      <c r="I954" s="242">
        <v>5.4999999999999997E-3</v>
      </c>
      <c r="J954" s="240">
        <v>298940</v>
      </c>
      <c r="L954" s="247"/>
      <c r="M954" s="248"/>
      <c r="N954" s="240"/>
      <c r="O954" s="250"/>
    </row>
    <row r="955" spans="1:15" x14ac:dyDescent="0.25">
      <c r="A955" s="240" t="s">
        <v>503</v>
      </c>
      <c r="B955" s="239">
        <v>23657502</v>
      </c>
      <c r="C955" s="240" t="s">
        <v>404</v>
      </c>
      <c r="E955" s="243">
        <v>45639</v>
      </c>
      <c r="G955" s="240">
        <v>0</v>
      </c>
      <c r="H955" s="240">
        <v>1356</v>
      </c>
      <c r="I955" s="242">
        <v>5.4999999999999997E-3</v>
      </c>
      <c r="J955" s="240">
        <v>246568</v>
      </c>
      <c r="L955" s="247"/>
      <c r="M955" s="248"/>
      <c r="N955" s="240"/>
      <c r="O955" s="250"/>
    </row>
    <row r="956" spans="1:15" x14ac:dyDescent="0.25">
      <c r="A956" s="240" t="s">
        <v>503</v>
      </c>
      <c r="B956" s="239">
        <v>23657502</v>
      </c>
      <c r="C956" s="240" t="s">
        <v>404</v>
      </c>
      <c r="E956" s="243">
        <v>45639</v>
      </c>
      <c r="G956" s="240">
        <v>0</v>
      </c>
      <c r="H956" s="240">
        <v>5517</v>
      </c>
      <c r="I956" s="242">
        <v>5.4999999999999997E-3</v>
      </c>
      <c r="J956" s="240">
        <v>1003064</v>
      </c>
      <c r="L956" s="247"/>
      <c r="M956" s="248"/>
      <c r="N956" s="240"/>
      <c r="O956" s="250"/>
    </row>
    <row r="957" spans="1:15" x14ac:dyDescent="0.25">
      <c r="A957" s="240" t="s">
        <v>503</v>
      </c>
      <c r="B957" s="239">
        <v>23657502</v>
      </c>
      <c r="C957" s="240" t="s">
        <v>404</v>
      </c>
      <c r="E957" s="243">
        <v>45639</v>
      </c>
      <c r="G957" s="240">
        <v>0</v>
      </c>
      <c r="H957" s="240">
        <v>2594</v>
      </c>
      <c r="I957" s="242">
        <v>5.4999999999999997E-3</v>
      </c>
      <c r="J957" s="240">
        <v>471610</v>
      </c>
      <c r="L957" s="247"/>
      <c r="M957" s="248"/>
      <c r="N957" s="240"/>
      <c r="O957" s="250"/>
    </row>
    <row r="958" spans="1:15" x14ac:dyDescent="0.25">
      <c r="A958" s="240" t="s">
        <v>503</v>
      </c>
      <c r="B958" s="239">
        <v>23657502</v>
      </c>
      <c r="C958" s="240" t="s">
        <v>404</v>
      </c>
      <c r="E958" s="243">
        <v>45639</v>
      </c>
      <c r="G958" s="240">
        <v>0</v>
      </c>
      <c r="H958" s="240">
        <v>1889</v>
      </c>
      <c r="I958" s="242">
        <v>5.4999999999999997E-3</v>
      </c>
      <c r="J958" s="240">
        <v>343384</v>
      </c>
      <c r="L958" s="247"/>
      <c r="M958" s="248"/>
      <c r="N958" s="240"/>
      <c r="O958" s="250"/>
    </row>
    <row r="959" spans="1:15" x14ac:dyDescent="0.25">
      <c r="A959" s="240" t="s">
        <v>503</v>
      </c>
      <c r="B959" s="239">
        <v>23657502</v>
      </c>
      <c r="C959" s="240" t="s">
        <v>404</v>
      </c>
      <c r="E959" s="243">
        <v>45639</v>
      </c>
      <c r="G959" s="240">
        <v>0</v>
      </c>
      <c r="H959" s="240">
        <v>3461</v>
      </c>
      <c r="I959" s="242">
        <v>5.4999999999999997E-3</v>
      </c>
      <c r="J959" s="240">
        <v>629224</v>
      </c>
      <c r="L959" s="247"/>
      <c r="M959" s="248"/>
      <c r="N959" s="240"/>
      <c r="O959" s="250"/>
    </row>
    <row r="960" spans="1:15" x14ac:dyDescent="0.25">
      <c r="A960" s="240" t="s">
        <v>503</v>
      </c>
      <c r="B960" s="239">
        <v>23657502</v>
      </c>
      <c r="C960" s="240" t="s">
        <v>404</v>
      </c>
      <c r="E960" s="243">
        <v>45639</v>
      </c>
      <c r="G960" s="240">
        <v>0</v>
      </c>
      <c r="H960" s="240">
        <v>7492</v>
      </c>
      <c r="I960" s="242">
        <v>5.4999999999999997E-3</v>
      </c>
      <c r="J960" s="240">
        <v>1362248</v>
      </c>
      <c r="L960" s="247"/>
      <c r="M960" s="248"/>
      <c r="N960" s="240"/>
      <c r="O960" s="250"/>
    </row>
    <row r="961" spans="1:15" x14ac:dyDescent="0.25">
      <c r="A961" s="240" t="s">
        <v>503</v>
      </c>
      <c r="B961" s="239">
        <v>23657502</v>
      </c>
      <c r="C961" s="240" t="s">
        <v>404</v>
      </c>
      <c r="E961" s="243">
        <v>45639</v>
      </c>
      <c r="G961" s="240">
        <v>0</v>
      </c>
      <c r="H961" s="240">
        <v>4792</v>
      </c>
      <c r="I961" s="242">
        <v>5.4999999999999997E-3</v>
      </c>
      <c r="J961" s="240">
        <v>871294</v>
      </c>
      <c r="L961" s="247"/>
      <c r="M961" s="248"/>
      <c r="N961" s="240"/>
      <c r="O961" s="250"/>
    </row>
    <row r="962" spans="1:15" x14ac:dyDescent="0.25">
      <c r="A962" s="240" t="s">
        <v>503</v>
      </c>
      <c r="B962" s="239">
        <v>23657502</v>
      </c>
      <c r="C962" s="240" t="s">
        <v>404</v>
      </c>
      <c r="E962" s="243">
        <v>45639</v>
      </c>
      <c r="G962" s="240">
        <v>0</v>
      </c>
      <c r="H962" s="240">
        <v>930</v>
      </c>
      <c r="I962" s="242">
        <v>5.4999999999999997E-3</v>
      </c>
      <c r="J962" s="240">
        <v>169144</v>
      </c>
      <c r="L962" s="247"/>
      <c r="M962" s="248"/>
      <c r="N962" s="240"/>
      <c r="O962" s="250"/>
    </row>
    <row r="963" spans="1:15" x14ac:dyDescent="0.25">
      <c r="A963" s="240" t="s">
        <v>503</v>
      </c>
      <c r="B963" s="239">
        <v>23657502</v>
      </c>
      <c r="C963" s="240" t="s">
        <v>404</v>
      </c>
      <c r="E963" s="243">
        <v>45639</v>
      </c>
      <c r="G963" s="240">
        <v>0</v>
      </c>
      <c r="H963" s="240">
        <v>15956</v>
      </c>
      <c r="I963" s="242">
        <v>5.4999999999999997E-3</v>
      </c>
      <c r="J963" s="240">
        <v>2901130</v>
      </c>
      <c r="L963" s="247"/>
      <c r="M963" s="248"/>
      <c r="N963" s="240"/>
      <c r="O963" s="250"/>
    </row>
    <row r="964" spans="1:15" x14ac:dyDescent="0.25">
      <c r="A964" s="240" t="s">
        <v>503</v>
      </c>
      <c r="B964" s="239">
        <v>23657502</v>
      </c>
      <c r="C964" s="240" t="s">
        <v>404</v>
      </c>
      <c r="E964" s="243">
        <v>45639</v>
      </c>
      <c r="G964" s="240">
        <v>0</v>
      </c>
      <c r="H964" s="240">
        <v>27319</v>
      </c>
      <c r="I964" s="242">
        <v>5.4999999999999997E-3</v>
      </c>
      <c r="J964" s="240">
        <v>4967180</v>
      </c>
      <c r="L964" s="247"/>
      <c r="M964" s="248"/>
      <c r="N964" s="240"/>
      <c r="O964" s="250"/>
    </row>
    <row r="965" spans="1:15" x14ac:dyDescent="0.25">
      <c r="A965" s="240" t="s">
        <v>503</v>
      </c>
      <c r="B965" s="239">
        <v>23657502</v>
      </c>
      <c r="C965" s="240" t="s">
        <v>404</v>
      </c>
      <c r="E965" s="243">
        <v>45639</v>
      </c>
      <c r="G965" s="240">
        <v>0</v>
      </c>
      <c r="H965" s="240">
        <v>18802</v>
      </c>
      <c r="I965" s="242">
        <v>5.4999999999999997E-3</v>
      </c>
      <c r="J965" s="240">
        <v>3418602</v>
      </c>
      <c r="L965" s="247"/>
      <c r="M965" s="248"/>
      <c r="N965" s="240"/>
      <c r="O965" s="250"/>
    </row>
    <row r="966" spans="1:15" x14ac:dyDescent="0.25">
      <c r="A966" s="240" t="s">
        <v>503</v>
      </c>
      <c r="B966" s="239">
        <v>23657502</v>
      </c>
      <c r="C966" s="240" t="s">
        <v>404</v>
      </c>
      <c r="E966" s="243">
        <v>45639</v>
      </c>
      <c r="G966" s="240">
        <v>0</v>
      </c>
      <c r="H966" s="240">
        <v>25918</v>
      </c>
      <c r="I966" s="242">
        <v>5.4999999999999997E-3</v>
      </c>
      <c r="J966" s="240">
        <v>4712370</v>
      </c>
      <c r="L966" s="247"/>
      <c r="M966" s="248"/>
      <c r="N966" s="240"/>
      <c r="O966" s="250"/>
    </row>
    <row r="967" spans="1:15" x14ac:dyDescent="0.25">
      <c r="A967" s="240" t="s">
        <v>503</v>
      </c>
      <c r="B967" s="239">
        <v>23657502</v>
      </c>
      <c r="C967" s="240" t="s">
        <v>404</v>
      </c>
      <c r="E967" s="243">
        <v>45639</v>
      </c>
      <c r="G967" s="240">
        <v>0</v>
      </c>
      <c r="H967" s="240">
        <v>4259</v>
      </c>
      <c r="I967" s="242">
        <v>5.4999999999999997E-3</v>
      </c>
      <c r="J967" s="240">
        <v>774300</v>
      </c>
      <c r="L967" s="247"/>
      <c r="M967" s="248"/>
      <c r="N967" s="240"/>
      <c r="O967" s="250"/>
    </row>
    <row r="968" spans="1:15" x14ac:dyDescent="0.25">
      <c r="A968" s="240" t="s">
        <v>503</v>
      </c>
      <c r="B968" s="239">
        <v>23657502</v>
      </c>
      <c r="C968" s="240" t="s">
        <v>404</v>
      </c>
      <c r="E968" s="243">
        <v>45639</v>
      </c>
      <c r="G968" s="240">
        <v>0</v>
      </c>
      <c r="H968" s="240">
        <v>28272</v>
      </c>
      <c r="I968" s="242">
        <v>5.4999999999999997E-3</v>
      </c>
      <c r="J968" s="240">
        <v>5140280</v>
      </c>
      <c r="L968" s="247"/>
      <c r="M968" s="248"/>
      <c r="N968" s="240"/>
      <c r="O968" s="250"/>
    </row>
    <row r="969" spans="1:15" x14ac:dyDescent="0.25">
      <c r="A969" s="240" t="s">
        <v>503</v>
      </c>
      <c r="B969" s="239">
        <v>23657502</v>
      </c>
      <c r="C969" s="240" t="s">
        <v>404</v>
      </c>
      <c r="E969" s="243">
        <v>45639</v>
      </c>
      <c r="G969" s="240">
        <v>0</v>
      </c>
      <c r="H969" s="240">
        <v>26803</v>
      </c>
      <c r="I969" s="242">
        <v>5.4999999999999997E-3</v>
      </c>
      <c r="J969" s="240">
        <v>4873338</v>
      </c>
      <c r="L969" s="247"/>
      <c r="M969" s="248"/>
      <c r="N969" s="240"/>
      <c r="O969" s="250"/>
    </row>
    <row r="970" spans="1:15" x14ac:dyDescent="0.25">
      <c r="A970" s="240" t="s">
        <v>503</v>
      </c>
      <c r="B970" s="239">
        <v>23657502</v>
      </c>
      <c r="C970" s="240" t="s">
        <v>404</v>
      </c>
      <c r="E970" s="243">
        <v>45639</v>
      </c>
      <c r="G970" s="240">
        <v>0</v>
      </c>
      <c r="H970" s="240">
        <v>16636</v>
      </c>
      <c r="I970" s="242">
        <v>5.4999999999999997E-3</v>
      </c>
      <c r="J970" s="240">
        <v>3024772</v>
      </c>
      <c r="L970" s="247"/>
      <c r="M970" s="248"/>
      <c r="N970" s="240"/>
      <c r="O970" s="250"/>
    </row>
    <row r="971" spans="1:15" x14ac:dyDescent="0.25">
      <c r="A971" s="240" t="s">
        <v>503</v>
      </c>
      <c r="B971" s="239">
        <v>23657502</v>
      </c>
      <c r="C971" s="240" t="s">
        <v>404</v>
      </c>
      <c r="E971" s="243">
        <v>45639</v>
      </c>
      <c r="G971" s="240">
        <v>0</v>
      </c>
      <c r="H971" s="240">
        <v>13397</v>
      </c>
      <c r="I971" s="242">
        <v>5.4999999999999997E-3</v>
      </c>
      <c r="J971" s="240">
        <v>2435786</v>
      </c>
      <c r="L971" s="247"/>
      <c r="M971" s="248"/>
      <c r="N971" s="240"/>
      <c r="O971" s="250"/>
    </row>
    <row r="972" spans="1:15" x14ac:dyDescent="0.25">
      <c r="A972" s="240" t="s">
        <v>503</v>
      </c>
      <c r="B972" s="239">
        <v>23657502</v>
      </c>
      <c r="C972" s="240" t="s">
        <v>404</v>
      </c>
      <c r="E972" s="243">
        <v>45639</v>
      </c>
      <c r="G972" s="240">
        <v>0</v>
      </c>
      <c r="H972" s="240">
        <v>14596</v>
      </c>
      <c r="I972" s="242">
        <v>5.4999999999999997E-3</v>
      </c>
      <c r="J972" s="240">
        <v>2653846</v>
      </c>
      <c r="L972" s="247"/>
      <c r="M972" s="248"/>
      <c r="N972" s="240"/>
      <c r="O972" s="250"/>
    </row>
    <row r="973" spans="1:15" x14ac:dyDescent="0.25">
      <c r="A973" s="240" t="s">
        <v>503</v>
      </c>
      <c r="B973" s="239">
        <v>23657502</v>
      </c>
      <c r="C973" s="240" t="s">
        <v>404</v>
      </c>
      <c r="E973" s="243">
        <v>45639</v>
      </c>
      <c r="G973" s="240">
        <v>0</v>
      </c>
      <c r="H973" s="240">
        <v>18370</v>
      </c>
      <c r="I973" s="242">
        <v>5.4999999999999997E-3</v>
      </c>
      <c r="J973" s="240">
        <v>3340052</v>
      </c>
      <c r="L973" s="247"/>
      <c r="M973" s="248"/>
      <c r="N973" s="240"/>
      <c r="O973" s="250"/>
    </row>
    <row r="974" spans="1:15" x14ac:dyDescent="0.25">
      <c r="A974" s="240" t="s">
        <v>503</v>
      </c>
      <c r="B974" s="239">
        <v>23657502</v>
      </c>
      <c r="C974" s="240" t="s">
        <v>404</v>
      </c>
      <c r="E974" s="243">
        <v>45639</v>
      </c>
      <c r="G974" s="240">
        <v>0</v>
      </c>
      <c r="H974" s="240">
        <v>22101</v>
      </c>
      <c r="I974" s="242">
        <v>5.4999999999999997E-3</v>
      </c>
      <c r="J974" s="240">
        <v>4018400</v>
      </c>
      <c r="L974" s="247"/>
      <c r="M974" s="248"/>
      <c r="N974" s="240"/>
      <c r="O974" s="250"/>
    </row>
    <row r="975" spans="1:15" x14ac:dyDescent="0.25">
      <c r="A975" s="240" t="s">
        <v>503</v>
      </c>
      <c r="B975" s="239">
        <v>23657502</v>
      </c>
      <c r="C975" s="240" t="s">
        <v>404</v>
      </c>
      <c r="E975" s="243">
        <v>45639</v>
      </c>
      <c r="G975" s="240">
        <v>0</v>
      </c>
      <c r="H975" s="240">
        <v>30052</v>
      </c>
      <c r="I975" s="242">
        <v>5.4999999999999997E-3</v>
      </c>
      <c r="J975" s="240">
        <v>5464086</v>
      </c>
      <c r="L975" s="247"/>
      <c r="M975" s="248"/>
      <c r="N975" s="240"/>
      <c r="O975" s="250"/>
    </row>
    <row r="976" spans="1:15" x14ac:dyDescent="0.25">
      <c r="A976" s="240" t="s">
        <v>503</v>
      </c>
      <c r="B976" s="239">
        <v>23657502</v>
      </c>
      <c r="C976" s="240" t="s">
        <v>404</v>
      </c>
      <c r="E976" s="243">
        <v>45639</v>
      </c>
      <c r="G976" s="240">
        <v>0</v>
      </c>
      <c r="H976" s="240">
        <v>2598</v>
      </c>
      <c r="I976" s="242">
        <v>5.4999999999999997E-3</v>
      </c>
      <c r="J976" s="240">
        <v>472392</v>
      </c>
      <c r="L976" s="247"/>
      <c r="M976" s="248"/>
      <c r="N976" s="240"/>
      <c r="O976" s="250"/>
    </row>
    <row r="977" spans="1:15" x14ac:dyDescent="0.25">
      <c r="A977" s="240" t="s">
        <v>503</v>
      </c>
      <c r="B977" s="239">
        <v>23657502</v>
      </c>
      <c r="C977" s="240" t="s">
        <v>404</v>
      </c>
      <c r="E977" s="243">
        <v>45639</v>
      </c>
      <c r="G977" s="240">
        <v>0</v>
      </c>
      <c r="H977" s="240">
        <v>24405</v>
      </c>
      <c r="I977" s="242">
        <v>5.4999999999999997E-3</v>
      </c>
      <c r="J977" s="240">
        <v>4437224</v>
      </c>
      <c r="L977" s="247"/>
      <c r="M977" s="248"/>
      <c r="N977" s="240"/>
      <c r="O977" s="250"/>
    </row>
    <row r="978" spans="1:15" x14ac:dyDescent="0.25">
      <c r="A978" s="240" t="s">
        <v>503</v>
      </c>
      <c r="B978" s="239">
        <v>23657502</v>
      </c>
      <c r="C978" s="240" t="s">
        <v>404</v>
      </c>
      <c r="E978" s="243">
        <v>45639</v>
      </c>
      <c r="G978" s="240">
        <v>0</v>
      </c>
      <c r="H978" s="240">
        <v>12271</v>
      </c>
      <c r="I978" s="242">
        <v>5.4999999999999997E-3</v>
      </c>
      <c r="J978" s="240">
        <v>2231116</v>
      </c>
      <c r="L978" s="247"/>
      <c r="M978" s="248"/>
      <c r="N978" s="240"/>
      <c r="O978" s="250"/>
    </row>
    <row r="979" spans="1:15" x14ac:dyDescent="0.25">
      <c r="A979" s="240" t="s">
        <v>503</v>
      </c>
      <c r="B979" s="239">
        <v>23657502</v>
      </c>
      <c r="C979" s="240" t="s">
        <v>404</v>
      </c>
      <c r="E979" s="243">
        <v>45639</v>
      </c>
      <c r="G979" s="240">
        <v>0</v>
      </c>
      <c r="H979" s="240">
        <v>17415</v>
      </c>
      <c r="I979" s="242">
        <v>5.4999999999999997E-3</v>
      </c>
      <c r="J979" s="240">
        <v>3166308</v>
      </c>
      <c r="L979" s="247"/>
      <c r="M979" s="248"/>
      <c r="N979" s="240"/>
      <c r="O979" s="250"/>
    </row>
    <row r="980" spans="1:15" x14ac:dyDescent="0.25">
      <c r="A980" s="240" t="s">
        <v>503</v>
      </c>
      <c r="B980" s="239">
        <v>23657502</v>
      </c>
      <c r="C980" s="240" t="s">
        <v>404</v>
      </c>
      <c r="E980" s="243">
        <v>45639</v>
      </c>
      <c r="G980" s="240">
        <v>0</v>
      </c>
      <c r="H980" s="240">
        <v>12839</v>
      </c>
      <c r="I980" s="242">
        <v>5.4999999999999997E-3</v>
      </c>
      <c r="J980" s="240">
        <v>2334336</v>
      </c>
      <c r="L980" s="247"/>
      <c r="M980" s="248"/>
      <c r="N980" s="240"/>
      <c r="O980" s="250"/>
    </row>
    <row r="981" spans="1:15" x14ac:dyDescent="0.25">
      <c r="A981" s="240" t="s">
        <v>503</v>
      </c>
      <c r="B981" s="239">
        <v>23657502</v>
      </c>
      <c r="C981" s="240" t="s">
        <v>404</v>
      </c>
      <c r="E981" s="243">
        <v>45639</v>
      </c>
      <c r="G981" s="240">
        <v>0</v>
      </c>
      <c r="H981" s="240">
        <v>44086</v>
      </c>
      <c r="I981" s="242">
        <v>5.4999999999999997E-3</v>
      </c>
      <c r="J981" s="240">
        <v>8015642</v>
      </c>
      <c r="L981" s="247"/>
      <c r="M981" s="248"/>
      <c r="N981" s="240"/>
      <c r="O981" s="250"/>
    </row>
    <row r="982" spans="1:15" x14ac:dyDescent="0.25">
      <c r="A982" s="240" t="s">
        <v>503</v>
      </c>
      <c r="B982" s="239">
        <v>23657502</v>
      </c>
      <c r="C982" s="240" t="s">
        <v>404</v>
      </c>
      <c r="E982" s="243">
        <v>45639</v>
      </c>
      <c r="G982" s="240">
        <v>0</v>
      </c>
      <c r="H982" s="240">
        <v>9444</v>
      </c>
      <c r="I982" s="242">
        <v>5.4999999999999997E-3</v>
      </c>
      <c r="J982" s="240">
        <v>1717040</v>
      </c>
      <c r="L982" s="247"/>
      <c r="M982" s="248"/>
      <c r="N982" s="240"/>
      <c r="O982" s="250"/>
    </row>
    <row r="983" spans="1:15" x14ac:dyDescent="0.25">
      <c r="A983" s="240" t="s">
        <v>503</v>
      </c>
      <c r="B983" s="239">
        <v>23657502</v>
      </c>
      <c r="C983" s="240" t="s">
        <v>404</v>
      </c>
      <c r="E983" s="243">
        <v>45639</v>
      </c>
      <c r="G983" s="240">
        <v>0</v>
      </c>
      <c r="H983" s="240">
        <v>6493</v>
      </c>
      <c r="I983" s="242">
        <v>5.4999999999999997E-3</v>
      </c>
      <c r="J983" s="240">
        <v>1180536</v>
      </c>
      <c r="L983" s="247"/>
      <c r="M983" s="248"/>
      <c r="N983" s="240"/>
      <c r="O983" s="250"/>
    </row>
    <row r="984" spans="1:15" x14ac:dyDescent="0.25">
      <c r="A984" s="240" t="s">
        <v>503</v>
      </c>
      <c r="B984" s="239">
        <v>23657502</v>
      </c>
      <c r="C984" s="240" t="s">
        <v>404</v>
      </c>
      <c r="E984" s="243">
        <v>45639</v>
      </c>
      <c r="G984" s="240">
        <v>0</v>
      </c>
      <c r="H984" s="240">
        <v>19756</v>
      </c>
      <c r="I984" s="242">
        <v>5.4999999999999997E-3</v>
      </c>
      <c r="J984" s="240">
        <v>3592010</v>
      </c>
      <c r="L984" s="247"/>
      <c r="M984" s="248"/>
      <c r="N984" s="240"/>
      <c r="O984" s="250"/>
    </row>
    <row r="985" spans="1:15" x14ac:dyDescent="0.25">
      <c r="A985" s="240" t="s">
        <v>503</v>
      </c>
      <c r="B985" s="239">
        <v>23657502</v>
      </c>
      <c r="C985" s="240" t="s">
        <v>404</v>
      </c>
      <c r="E985" s="243">
        <v>45639</v>
      </c>
      <c r="G985" s="240">
        <v>0</v>
      </c>
      <c r="H985" s="240">
        <v>48159</v>
      </c>
      <c r="I985" s="242">
        <v>5.4999999999999997E-3</v>
      </c>
      <c r="J985" s="240">
        <v>8756238</v>
      </c>
      <c r="L985" s="247"/>
      <c r="M985" s="248"/>
      <c r="N985" s="240"/>
      <c r="O985" s="250"/>
    </row>
    <row r="986" spans="1:15" x14ac:dyDescent="0.25">
      <c r="A986" s="240" t="s">
        <v>503</v>
      </c>
      <c r="B986" s="239">
        <v>23657502</v>
      </c>
      <c r="C986" s="240" t="s">
        <v>404</v>
      </c>
      <c r="E986" s="243">
        <v>45639</v>
      </c>
      <c r="G986" s="240">
        <v>0</v>
      </c>
      <c r="H986" s="240">
        <v>39445</v>
      </c>
      <c r="I986" s="242">
        <v>5.4999999999999997E-3</v>
      </c>
      <c r="J986" s="240">
        <v>7171880</v>
      </c>
      <c r="L986" s="247"/>
      <c r="M986" s="248"/>
      <c r="N986" s="240"/>
      <c r="O986" s="250"/>
    </row>
    <row r="987" spans="1:15" x14ac:dyDescent="0.25">
      <c r="A987" s="240" t="s">
        <v>503</v>
      </c>
      <c r="B987" s="239">
        <v>23657502</v>
      </c>
      <c r="C987" s="240" t="s">
        <v>404</v>
      </c>
      <c r="E987" s="243">
        <v>45639</v>
      </c>
      <c r="G987" s="240">
        <v>0</v>
      </c>
      <c r="H987" s="240">
        <v>22519</v>
      </c>
      <c r="I987" s="242">
        <v>5.4999999999999997E-3</v>
      </c>
      <c r="J987" s="240">
        <v>4094392</v>
      </c>
      <c r="L987" s="247"/>
      <c r="M987" s="248"/>
      <c r="N987" s="240"/>
      <c r="O987" s="250"/>
    </row>
    <row r="988" spans="1:15" x14ac:dyDescent="0.25">
      <c r="A988" s="240" t="s">
        <v>503</v>
      </c>
      <c r="B988" s="239">
        <v>23657502</v>
      </c>
      <c r="C988" s="240" t="s">
        <v>404</v>
      </c>
      <c r="E988" s="243">
        <v>45639</v>
      </c>
      <c r="G988" s="240">
        <v>0</v>
      </c>
      <c r="H988" s="240">
        <v>8957</v>
      </c>
      <c r="I988" s="242">
        <v>5.4999999999999997E-3</v>
      </c>
      <c r="J988" s="240">
        <v>1628612</v>
      </c>
      <c r="L988" s="247"/>
      <c r="M988" s="248"/>
      <c r="N988" s="240"/>
      <c r="O988" s="250"/>
    </row>
    <row r="989" spans="1:15" x14ac:dyDescent="0.25">
      <c r="A989" s="240" t="s">
        <v>503</v>
      </c>
      <c r="B989" s="239">
        <v>23657502</v>
      </c>
      <c r="C989" s="240" t="s">
        <v>404</v>
      </c>
      <c r="E989" s="243">
        <v>45639</v>
      </c>
      <c r="G989" s="240">
        <v>0</v>
      </c>
      <c r="H989" s="240">
        <v>4005</v>
      </c>
      <c r="I989" s="242">
        <v>5.4999999999999997E-3</v>
      </c>
      <c r="J989" s="240">
        <v>728144</v>
      </c>
      <c r="L989" s="247"/>
      <c r="M989" s="248"/>
      <c r="N989" s="240"/>
      <c r="O989" s="250"/>
    </row>
    <row r="990" spans="1:15" x14ac:dyDescent="0.25">
      <c r="A990" s="240" t="s">
        <v>503</v>
      </c>
      <c r="B990" s="239">
        <v>23657502</v>
      </c>
      <c r="C990" s="240" t="s">
        <v>404</v>
      </c>
      <c r="E990" s="243">
        <v>45639</v>
      </c>
      <c r="G990" s="240">
        <v>0</v>
      </c>
      <c r="H990" s="240">
        <v>18378</v>
      </c>
      <c r="I990" s="242">
        <v>5.4999999999999997E-3</v>
      </c>
      <c r="J990" s="240">
        <v>3341528</v>
      </c>
      <c r="L990" s="247"/>
      <c r="M990" s="248"/>
      <c r="N990" s="240"/>
      <c r="O990" s="250"/>
    </row>
    <row r="991" spans="1:15" x14ac:dyDescent="0.25">
      <c r="A991" s="240" t="s">
        <v>503</v>
      </c>
      <c r="B991" s="239">
        <v>23657502</v>
      </c>
      <c r="C991" s="240" t="s">
        <v>404</v>
      </c>
      <c r="E991" s="243">
        <v>45639</v>
      </c>
      <c r="G991" s="240">
        <v>0</v>
      </c>
      <c r="H991" s="240">
        <v>20258</v>
      </c>
      <c r="I991" s="242">
        <v>5.4999999999999997E-3</v>
      </c>
      <c r="J991" s="240">
        <v>3683262</v>
      </c>
      <c r="L991" s="247"/>
      <c r="M991" s="248"/>
      <c r="N991" s="240"/>
      <c r="O991" s="250"/>
    </row>
    <row r="992" spans="1:15" x14ac:dyDescent="0.25">
      <c r="A992" s="240" t="s">
        <v>503</v>
      </c>
      <c r="B992" s="239">
        <v>23657502</v>
      </c>
      <c r="C992" s="240" t="s">
        <v>404</v>
      </c>
      <c r="E992" s="243">
        <v>45639</v>
      </c>
      <c r="G992" s="240">
        <v>0</v>
      </c>
      <c r="H992" s="240">
        <v>22919</v>
      </c>
      <c r="I992" s="242">
        <v>5.4999999999999997E-3</v>
      </c>
      <c r="J992" s="240">
        <v>4167018</v>
      </c>
      <c r="L992" s="247"/>
      <c r="M992" s="248"/>
      <c r="N992" s="240"/>
      <c r="O992" s="250"/>
    </row>
    <row r="993" spans="1:15" x14ac:dyDescent="0.25">
      <c r="A993" s="240" t="s">
        <v>503</v>
      </c>
      <c r="B993" s="239">
        <v>23657502</v>
      </c>
      <c r="C993" s="240" t="s">
        <v>404</v>
      </c>
      <c r="E993" s="243">
        <v>45639</v>
      </c>
      <c r="G993" s="240">
        <v>0</v>
      </c>
      <c r="H993" s="240">
        <v>26747</v>
      </c>
      <c r="I993" s="242">
        <v>5.4999999999999997E-3</v>
      </c>
      <c r="J993" s="240">
        <v>4863064</v>
      </c>
      <c r="L993" s="247"/>
      <c r="M993" s="248"/>
      <c r="N993" s="240"/>
      <c r="O993" s="250"/>
    </row>
    <row r="994" spans="1:15" x14ac:dyDescent="0.25">
      <c r="A994" s="240" t="s">
        <v>503</v>
      </c>
      <c r="B994" s="239">
        <v>23657502</v>
      </c>
      <c r="C994" s="240" t="s">
        <v>404</v>
      </c>
      <c r="E994" s="243">
        <v>45639</v>
      </c>
      <c r="G994" s="240">
        <v>0</v>
      </c>
      <c r="H994" s="240">
        <v>10745</v>
      </c>
      <c r="I994" s="242">
        <v>5.4999999999999997E-3</v>
      </c>
      <c r="J994" s="240">
        <v>1953556</v>
      </c>
      <c r="L994" s="247"/>
      <c r="M994" s="248"/>
      <c r="N994" s="240"/>
      <c r="O994" s="250"/>
    </row>
    <row r="995" spans="1:15" x14ac:dyDescent="0.25">
      <c r="A995" s="240" t="s">
        <v>503</v>
      </c>
      <c r="B995" s="239">
        <v>23657502</v>
      </c>
      <c r="C995" s="240" t="s">
        <v>404</v>
      </c>
      <c r="E995" s="243">
        <v>45639</v>
      </c>
      <c r="G995" s="240">
        <v>0</v>
      </c>
      <c r="H995" s="240">
        <v>7877</v>
      </c>
      <c r="I995" s="242">
        <v>5.4999999999999997E-3</v>
      </c>
      <c r="J995" s="240">
        <v>1432262</v>
      </c>
      <c r="L995" s="247"/>
      <c r="M995" s="248"/>
      <c r="N995" s="240"/>
      <c r="O995" s="250"/>
    </row>
    <row r="996" spans="1:15" x14ac:dyDescent="0.25">
      <c r="A996" s="240" t="s">
        <v>503</v>
      </c>
      <c r="B996" s="239">
        <v>23657502</v>
      </c>
      <c r="C996" s="240" t="s">
        <v>404</v>
      </c>
      <c r="E996" s="243">
        <v>45639</v>
      </c>
      <c r="G996" s="240">
        <v>0</v>
      </c>
      <c r="H996" s="240">
        <v>16301</v>
      </c>
      <c r="I996" s="242">
        <v>5.4999999999999997E-3</v>
      </c>
      <c r="J996" s="240">
        <v>2963772</v>
      </c>
      <c r="L996" s="247"/>
      <c r="M996" s="248"/>
      <c r="N996" s="240"/>
      <c r="O996" s="250"/>
    </row>
    <row r="997" spans="1:15" x14ac:dyDescent="0.25">
      <c r="A997" s="240" t="s">
        <v>503</v>
      </c>
      <c r="B997" s="239">
        <v>23657502</v>
      </c>
      <c r="C997" s="240" t="s">
        <v>404</v>
      </c>
      <c r="E997" s="243">
        <v>45639</v>
      </c>
      <c r="G997" s="240">
        <v>0</v>
      </c>
      <c r="H997" s="240">
        <v>1645</v>
      </c>
      <c r="I997" s="242">
        <v>5.4999999999999997E-3</v>
      </c>
      <c r="J997" s="240">
        <v>299136</v>
      </c>
      <c r="L997" s="247"/>
      <c r="M997" s="248"/>
      <c r="N997" s="240"/>
      <c r="O997" s="250"/>
    </row>
    <row r="998" spans="1:15" x14ac:dyDescent="0.25">
      <c r="A998" s="240" t="s">
        <v>503</v>
      </c>
      <c r="B998" s="239">
        <v>23657502</v>
      </c>
      <c r="C998" s="240" t="s">
        <v>404</v>
      </c>
      <c r="E998" s="243">
        <v>45639</v>
      </c>
      <c r="G998" s="240">
        <v>0</v>
      </c>
      <c r="H998" s="240">
        <v>2148</v>
      </c>
      <c r="I998" s="242">
        <v>5.4999999999999997E-3</v>
      </c>
      <c r="J998" s="240">
        <v>390552</v>
      </c>
      <c r="L998" s="247"/>
      <c r="M998" s="248"/>
      <c r="N998" s="240"/>
      <c r="O998" s="250"/>
    </row>
    <row r="999" spans="1:15" x14ac:dyDescent="0.25">
      <c r="A999" s="240" t="s">
        <v>503</v>
      </c>
      <c r="B999" s="239">
        <v>23657502</v>
      </c>
      <c r="C999" s="240" t="s">
        <v>404</v>
      </c>
      <c r="E999" s="243">
        <v>45639</v>
      </c>
      <c r="G999" s="240">
        <v>0</v>
      </c>
      <c r="H999" s="240">
        <v>4487</v>
      </c>
      <c r="I999" s="242">
        <v>5.4999999999999997E-3</v>
      </c>
      <c r="J999" s="240">
        <v>815880</v>
      </c>
      <c r="L999" s="247"/>
      <c r="M999" s="248"/>
      <c r="N999" s="240"/>
      <c r="O999" s="250"/>
    </row>
    <row r="1000" spans="1:15" x14ac:dyDescent="0.25">
      <c r="A1000" s="240" t="s">
        <v>503</v>
      </c>
      <c r="B1000" s="239">
        <v>23657502</v>
      </c>
      <c r="C1000" s="240" t="s">
        <v>404</v>
      </c>
      <c r="E1000" s="243">
        <v>45639</v>
      </c>
      <c r="G1000" s="240">
        <v>0</v>
      </c>
      <c r="H1000" s="240">
        <v>2607</v>
      </c>
      <c r="I1000" s="242">
        <v>5.4999999999999997E-3</v>
      </c>
      <c r="J1000" s="240">
        <v>473916</v>
      </c>
      <c r="L1000" s="247"/>
      <c r="M1000" s="248"/>
      <c r="N1000" s="240"/>
      <c r="O1000" s="250"/>
    </row>
    <row r="1001" spans="1:15" x14ac:dyDescent="0.25">
      <c r="A1001" s="240" t="s">
        <v>503</v>
      </c>
      <c r="B1001" s="239">
        <v>23657502</v>
      </c>
      <c r="C1001" s="240" t="s">
        <v>404</v>
      </c>
      <c r="E1001" s="243">
        <v>45639</v>
      </c>
      <c r="G1001" s="240">
        <v>0</v>
      </c>
      <c r="H1001" s="240">
        <v>1172</v>
      </c>
      <c r="I1001" s="242">
        <v>5.4999999999999997E-3</v>
      </c>
      <c r="J1001" s="240">
        <v>213056</v>
      </c>
      <c r="L1001" s="247"/>
      <c r="M1001" s="248"/>
      <c r="N1001" s="240"/>
      <c r="O1001" s="250"/>
    </row>
    <row r="1002" spans="1:15" x14ac:dyDescent="0.25">
      <c r="A1002" s="240" t="s">
        <v>503</v>
      </c>
      <c r="B1002" s="239">
        <v>23657502</v>
      </c>
      <c r="C1002" s="240" t="s">
        <v>404</v>
      </c>
      <c r="E1002" s="243">
        <v>45639</v>
      </c>
      <c r="G1002" s="240">
        <v>0</v>
      </c>
      <c r="H1002" s="240">
        <v>1616</v>
      </c>
      <c r="I1002" s="242">
        <v>5.4999999999999997E-3</v>
      </c>
      <c r="J1002" s="240">
        <v>293730</v>
      </c>
      <c r="L1002" s="247"/>
      <c r="M1002" s="248"/>
      <c r="N1002" s="240"/>
      <c r="O1002" s="250"/>
    </row>
    <row r="1003" spans="1:15" x14ac:dyDescent="0.25">
      <c r="A1003" s="240" t="s">
        <v>503</v>
      </c>
      <c r="B1003" s="239">
        <v>23657502</v>
      </c>
      <c r="C1003" s="240" t="s">
        <v>404</v>
      </c>
      <c r="E1003" s="243">
        <v>45639</v>
      </c>
      <c r="G1003" s="240">
        <v>0</v>
      </c>
      <c r="H1003" s="240">
        <v>2851</v>
      </c>
      <c r="I1003" s="242">
        <v>5.4999999999999997E-3</v>
      </c>
      <c r="J1003" s="240">
        <v>518362</v>
      </c>
      <c r="L1003" s="247"/>
      <c r="M1003" s="248"/>
      <c r="N1003" s="240"/>
      <c r="O1003" s="250"/>
    </row>
    <row r="1004" spans="1:15" x14ac:dyDescent="0.25">
      <c r="A1004" s="240" t="s">
        <v>503</v>
      </c>
      <c r="B1004" s="239">
        <v>23657502</v>
      </c>
      <c r="C1004" s="240" t="s">
        <v>404</v>
      </c>
      <c r="E1004" s="243">
        <v>45639</v>
      </c>
      <c r="G1004" s="240">
        <v>0</v>
      </c>
      <c r="H1004" s="240">
        <v>6697</v>
      </c>
      <c r="I1004" s="242">
        <v>5.4999999999999997E-3</v>
      </c>
      <c r="J1004" s="240">
        <v>1217688</v>
      </c>
      <c r="L1004" s="247"/>
      <c r="M1004" s="248"/>
      <c r="N1004" s="240"/>
      <c r="O1004" s="250"/>
    </row>
    <row r="1005" spans="1:15" x14ac:dyDescent="0.25">
      <c r="A1005" s="240" t="s">
        <v>503</v>
      </c>
      <c r="B1005" s="239">
        <v>23657502</v>
      </c>
      <c r="C1005" s="240" t="s">
        <v>404</v>
      </c>
      <c r="E1005" s="243">
        <v>45639</v>
      </c>
      <c r="G1005" s="240">
        <v>0</v>
      </c>
      <c r="H1005" s="240">
        <v>3370</v>
      </c>
      <c r="I1005" s="242">
        <v>5.4999999999999997E-3</v>
      </c>
      <c r="J1005" s="240">
        <v>612642</v>
      </c>
      <c r="L1005" s="247"/>
      <c r="M1005" s="248"/>
      <c r="N1005" s="240"/>
      <c r="O1005" s="250"/>
    </row>
    <row r="1006" spans="1:15" x14ac:dyDescent="0.25">
      <c r="A1006" s="240" t="s">
        <v>503</v>
      </c>
      <c r="B1006" s="239">
        <v>23657502</v>
      </c>
      <c r="C1006" s="240" t="s">
        <v>404</v>
      </c>
      <c r="E1006" s="243">
        <v>45639</v>
      </c>
      <c r="G1006" s="240">
        <v>0</v>
      </c>
      <c r="H1006" s="240">
        <v>1293</v>
      </c>
      <c r="I1006" s="242">
        <v>5.4999999999999997E-3</v>
      </c>
      <c r="J1006" s="240">
        <v>235152</v>
      </c>
      <c r="L1006" s="247"/>
      <c r="M1006" s="248"/>
      <c r="N1006" s="240"/>
      <c r="O1006" s="250"/>
    </row>
    <row r="1007" spans="1:15" x14ac:dyDescent="0.25">
      <c r="A1007" s="240" t="s">
        <v>503</v>
      </c>
      <c r="B1007" s="239">
        <v>23657502</v>
      </c>
      <c r="C1007" s="240" t="s">
        <v>404</v>
      </c>
      <c r="E1007" s="243">
        <v>45639</v>
      </c>
      <c r="G1007" s="240">
        <v>0</v>
      </c>
      <c r="H1007" s="240">
        <v>554</v>
      </c>
      <c r="I1007" s="242">
        <v>5.4999999999999997E-3</v>
      </c>
      <c r="J1007" s="240">
        <v>100740</v>
      </c>
      <c r="L1007" s="247"/>
      <c r="M1007" s="248"/>
      <c r="N1007" s="240"/>
      <c r="O1007" s="250"/>
    </row>
    <row r="1008" spans="1:15" x14ac:dyDescent="0.25">
      <c r="A1008" s="240" t="s">
        <v>503</v>
      </c>
      <c r="B1008" s="239">
        <v>23657502</v>
      </c>
      <c r="C1008" s="240" t="s">
        <v>404</v>
      </c>
      <c r="E1008" s="243">
        <v>45639</v>
      </c>
      <c r="G1008" s="240">
        <v>0</v>
      </c>
      <c r="H1008" s="240">
        <v>554</v>
      </c>
      <c r="I1008" s="242">
        <v>5.4999999999999997E-3</v>
      </c>
      <c r="J1008" s="240">
        <v>100740</v>
      </c>
      <c r="L1008" s="247"/>
      <c r="M1008" s="248"/>
      <c r="N1008" s="240"/>
      <c r="O1008" s="250"/>
    </row>
    <row r="1009" spans="1:15" x14ac:dyDescent="0.25">
      <c r="A1009" s="240" t="s">
        <v>503</v>
      </c>
      <c r="B1009" s="239">
        <v>23657502</v>
      </c>
      <c r="C1009" s="240" t="s">
        <v>404</v>
      </c>
      <c r="E1009" s="243">
        <v>45639</v>
      </c>
      <c r="G1009" s="240">
        <v>0</v>
      </c>
      <c r="H1009" s="240">
        <v>3442</v>
      </c>
      <c r="I1009" s="242">
        <v>5.4999999999999997E-3</v>
      </c>
      <c r="J1009" s="240">
        <v>625858</v>
      </c>
      <c r="L1009" s="247"/>
      <c r="M1009" s="248"/>
      <c r="N1009" s="240"/>
      <c r="O1009" s="250"/>
    </row>
    <row r="1010" spans="1:15" x14ac:dyDescent="0.25">
      <c r="A1010" s="240" t="s">
        <v>503</v>
      </c>
      <c r="B1010" s="239">
        <v>23657502</v>
      </c>
      <c r="C1010" s="240" t="s">
        <v>404</v>
      </c>
      <c r="E1010" s="243">
        <v>45639</v>
      </c>
      <c r="G1010" s="240">
        <v>0</v>
      </c>
      <c r="H1010" s="240">
        <v>2307</v>
      </c>
      <c r="I1010" s="242">
        <v>5.4999999999999997E-3</v>
      </c>
      <c r="J1010" s="240">
        <v>419448</v>
      </c>
      <c r="L1010" s="247"/>
      <c r="M1010" s="248"/>
      <c r="N1010" s="240"/>
      <c r="O1010" s="250"/>
    </row>
    <row r="1011" spans="1:15" x14ac:dyDescent="0.25">
      <c r="A1011" s="240" t="s">
        <v>503</v>
      </c>
      <c r="B1011" s="239">
        <v>23657502</v>
      </c>
      <c r="C1011" s="240" t="s">
        <v>404</v>
      </c>
      <c r="E1011" s="243">
        <v>45639</v>
      </c>
      <c r="G1011" s="240">
        <v>0</v>
      </c>
      <c r="H1011" s="240">
        <v>6978</v>
      </c>
      <c r="I1011" s="242">
        <v>5.4999999999999997E-3</v>
      </c>
      <c r="J1011" s="240">
        <v>1268664</v>
      </c>
      <c r="L1011" s="247"/>
      <c r="M1011" s="248"/>
      <c r="N1011" s="240"/>
      <c r="O1011" s="250"/>
    </row>
    <row r="1012" spans="1:15" x14ac:dyDescent="0.25">
      <c r="A1012" s="240" t="s">
        <v>503</v>
      </c>
      <c r="B1012" s="239">
        <v>23657502</v>
      </c>
      <c r="C1012" s="240" t="s">
        <v>404</v>
      </c>
      <c r="E1012" s="243">
        <v>45639</v>
      </c>
      <c r="G1012" s="240">
        <v>0</v>
      </c>
      <c r="H1012" s="240">
        <v>1180</v>
      </c>
      <c r="I1012" s="242">
        <v>5.4999999999999997E-3</v>
      </c>
      <c r="J1012" s="240">
        <v>214564</v>
      </c>
      <c r="L1012" s="247"/>
      <c r="M1012" s="248"/>
      <c r="N1012" s="240"/>
      <c r="O1012" s="250"/>
    </row>
    <row r="1013" spans="1:15" x14ac:dyDescent="0.25">
      <c r="A1013" s="240" t="s">
        <v>503</v>
      </c>
      <c r="B1013" s="239">
        <v>23657502</v>
      </c>
      <c r="C1013" s="240" t="s">
        <v>404</v>
      </c>
      <c r="E1013" s="243">
        <v>45639</v>
      </c>
      <c r="G1013" s="240">
        <v>0</v>
      </c>
      <c r="H1013" s="240">
        <v>499</v>
      </c>
      <c r="I1013" s="242">
        <v>5.4999999999999997E-3</v>
      </c>
      <c r="J1013" s="240">
        <v>90744</v>
      </c>
      <c r="L1013" s="247"/>
      <c r="M1013" s="248"/>
      <c r="N1013" s="240"/>
      <c r="O1013" s="250"/>
    </row>
    <row r="1014" spans="1:15" x14ac:dyDescent="0.25">
      <c r="A1014" s="240" t="s">
        <v>503</v>
      </c>
      <c r="B1014" s="239">
        <v>23657502</v>
      </c>
      <c r="C1014" s="240" t="s">
        <v>404</v>
      </c>
      <c r="E1014" s="243">
        <v>45639</v>
      </c>
      <c r="G1014" s="240">
        <v>0</v>
      </c>
      <c r="H1014" s="240">
        <v>863</v>
      </c>
      <c r="I1014" s="242">
        <v>5.4999999999999997E-3</v>
      </c>
      <c r="J1014" s="240">
        <v>156896</v>
      </c>
      <c r="L1014" s="247"/>
      <c r="M1014" s="248"/>
      <c r="N1014" s="240"/>
      <c r="O1014" s="250"/>
    </row>
    <row r="1015" spans="1:15" x14ac:dyDescent="0.25">
      <c r="A1015" s="240" t="s">
        <v>503</v>
      </c>
      <c r="B1015" s="239">
        <v>23657502</v>
      </c>
      <c r="C1015" s="240" t="s">
        <v>404</v>
      </c>
      <c r="E1015" s="243">
        <v>45639</v>
      </c>
      <c r="G1015" s="240">
        <v>0</v>
      </c>
      <c r="H1015" s="240">
        <v>863</v>
      </c>
      <c r="I1015" s="242">
        <v>5.4999999999999997E-3</v>
      </c>
      <c r="J1015" s="240">
        <v>156896</v>
      </c>
      <c r="L1015" s="247"/>
      <c r="M1015" s="248"/>
      <c r="N1015" s="240"/>
      <c r="O1015" s="250"/>
    </row>
    <row r="1016" spans="1:15" x14ac:dyDescent="0.25">
      <c r="A1016" s="240" t="s">
        <v>503</v>
      </c>
      <c r="B1016" s="239">
        <v>23657502</v>
      </c>
      <c r="C1016" s="240" t="s">
        <v>404</v>
      </c>
      <c r="E1016" s="243">
        <v>45639</v>
      </c>
      <c r="G1016" s="240">
        <v>0</v>
      </c>
      <c r="H1016" s="240">
        <v>499</v>
      </c>
      <c r="I1016" s="242">
        <v>5.4999999999999997E-3</v>
      </c>
      <c r="J1016" s="240">
        <v>90744</v>
      </c>
      <c r="L1016" s="247"/>
      <c r="M1016" s="248"/>
      <c r="N1016" s="240"/>
      <c r="O1016" s="250"/>
    </row>
    <row r="1017" spans="1:15" x14ac:dyDescent="0.25">
      <c r="A1017" s="240" t="s">
        <v>503</v>
      </c>
      <c r="B1017" s="239">
        <v>23657502</v>
      </c>
      <c r="C1017" s="240" t="s">
        <v>404</v>
      </c>
      <c r="E1017" s="243">
        <v>45639</v>
      </c>
      <c r="G1017" s="240">
        <v>0</v>
      </c>
      <c r="H1017" s="240">
        <v>1045</v>
      </c>
      <c r="I1017" s="242">
        <v>5.4999999999999997E-3</v>
      </c>
      <c r="J1017" s="240">
        <v>189972</v>
      </c>
      <c r="L1017" s="247"/>
      <c r="M1017" s="248"/>
      <c r="N1017" s="240"/>
      <c r="O1017" s="250"/>
    </row>
    <row r="1018" spans="1:15" x14ac:dyDescent="0.25">
      <c r="A1018" s="240" t="s">
        <v>503</v>
      </c>
      <c r="B1018" s="239">
        <v>23657502</v>
      </c>
      <c r="C1018" s="240" t="s">
        <v>404</v>
      </c>
      <c r="E1018" s="243">
        <v>45639</v>
      </c>
      <c r="G1018" s="240">
        <v>0</v>
      </c>
      <c r="H1018" s="240">
        <v>1715</v>
      </c>
      <c r="I1018" s="242">
        <v>5.4999999999999997E-3</v>
      </c>
      <c r="J1018" s="240">
        <v>311808</v>
      </c>
      <c r="L1018" s="247"/>
      <c r="M1018" s="248"/>
      <c r="N1018" s="240"/>
      <c r="O1018" s="250"/>
    </row>
    <row r="1019" spans="1:15" x14ac:dyDescent="0.25">
      <c r="A1019" s="240" t="s">
        <v>503</v>
      </c>
      <c r="B1019" s="239">
        <v>23657502</v>
      </c>
      <c r="C1019" s="240" t="s">
        <v>404</v>
      </c>
      <c r="E1019" s="243">
        <v>45639</v>
      </c>
      <c r="G1019" s="240">
        <v>0</v>
      </c>
      <c r="H1019" s="240">
        <v>857</v>
      </c>
      <c r="I1019" s="242">
        <v>5.4999999999999997E-3</v>
      </c>
      <c r="J1019" s="240">
        <v>155904</v>
      </c>
      <c r="L1019" s="247"/>
      <c r="M1019" s="248"/>
      <c r="N1019" s="240"/>
      <c r="O1019" s="250"/>
    </row>
    <row r="1020" spans="1:15" x14ac:dyDescent="0.25">
      <c r="A1020" s="240" t="s">
        <v>503</v>
      </c>
      <c r="B1020" s="239">
        <v>23657502</v>
      </c>
      <c r="C1020" s="240" t="s">
        <v>404</v>
      </c>
      <c r="E1020" s="243">
        <v>45639</v>
      </c>
      <c r="G1020" s="240">
        <v>0</v>
      </c>
      <c r="H1020" s="240">
        <v>543</v>
      </c>
      <c r="I1020" s="242">
        <v>5.4999999999999997E-3</v>
      </c>
      <c r="J1020" s="240">
        <v>98732</v>
      </c>
      <c r="L1020" s="247"/>
      <c r="M1020" s="248"/>
      <c r="N1020" s="240"/>
      <c r="O1020" s="250"/>
    </row>
    <row r="1021" spans="1:15" x14ac:dyDescent="0.25">
      <c r="A1021" s="240" t="s">
        <v>503</v>
      </c>
      <c r="B1021" s="239">
        <v>23657502</v>
      </c>
      <c r="C1021" s="240" t="s">
        <v>404</v>
      </c>
      <c r="E1021" s="243">
        <v>45639</v>
      </c>
      <c r="G1021" s="240">
        <v>0</v>
      </c>
      <c r="H1021" s="240">
        <v>22232</v>
      </c>
      <c r="I1021" s="242">
        <v>5.4999999999999997E-3</v>
      </c>
      <c r="J1021" s="240">
        <v>4042194</v>
      </c>
      <c r="L1021" s="247"/>
      <c r="M1021" s="248"/>
      <c r="N1021" s="240"/>
      <c r="O1021" s="250"/>
    </row>
    <row r="1022" spans="1:15" x14ac:dyDescent="0.25">
      <c r="A1022" s="240" t="s">
        <v>503</v>
      </c>
      <c r="B1022" s="239">
        <v>23657502</v>
      </c>
      <c r="C1022" s="240" t="s">
        <v>404</v>
      </c>
      <c r="E1022" s="243">
        <v>45639</v>
      </c>
      <c r="G1022" s="240">
        <v>0</v>
      </c>
      <c r="H1022" s="240">
        <v>933</v>
      </c>
      <c r="I1022" s="242">
        <v>5.4999999999999997E-3</v>
      </c>
      <c r="J1022" s="240">
        <v>169584</v>
      </c>
      <c r="L1022" s="247"/>
      <c r="M1022" s="248"/>
      <c r="N1022" s="240"/>
      <c r="O1022" s="250"/>
    </row>
    <row r="1023" spans="1:15" x14ac:dyDescent="0.25">
      <c r="A1023" s="240" t="s">
        <v>503</v>
      </c>
      <c r="B1023" s="239">
        <v>23657502</v>
      </c>
      <c r="C1023" s="240" t="s">
        <v>404</v>
      </c>
      <c r="E1023" s="243">
        <v>45639</v>
      </c>
      <c r="G1023" s="240">
        <v>0</v>
      </c>
      <c r="H1023" s="240">
        <v>4278</v>
      </c>
      <c r="I1023" s="242">
        <v>5.4999999999999997E-3</v>
      </c>
      <c r="J1023" s="240">
        <v>777728</v>
      </c>
      <c r="L1023" s="247"/>
      <c r="M1023" s="248"/>
      <c r="N1023" s="240"/>
      <c r="O1023" s="250"/>
    </row>
    <row r="1024" spans="1:15" x14ac:dyDescent="0.25">
      <c r="A1024" s="240" t="s">
        <v>503</v>
      </c>
      <c r="B1024" s="239">
        <v>23657502</v>
      </c>
      <c r="C1024" s="240" t="s">
        <v>404</v>
      </c>
      <c r="E1024" s="243">
        <v>45639</v>
      </c>
      <c r="G1024" s="240">
        <v>0</v>
      </c>
      <c r="H1024" s="240">
        <v>4381</v>
      </c>
      <c r="I1024" s="242">
        <v>5.4999999999999997E-3</v>
      </c>
      <c r="J1024" s="240">
        <v>796586</v>
      </c>
      <c r="L1024" s="247"/>
      <c r="M1024" s="248"/>
      <c r="N1024" s="240"/>
      <c r="O1024" s="250"/>
    </row>
    <row r="1025" spans="1:15" x14ac:dyDescent="0.25">
      <c r="A1025" s="240" t="s">
        <v>503</v>
      </c>
      <c r="B1025" s="239">
        <v>23657502</v>
      </c>
      <c r="C1025" s="240" t="s">
        <v>404</v>
      </c>
      <c r="E1025" s="243">
        <v>45639</v>
      </c>
      <c r="G1025" s="240">
        <v>0</v>
      </c>
      <c r="H1025" s="240">
        <v>5425</v>
      </c>
      <c r="I1025" s="242">
        <v>5.4999999999999997E-3</v>
      </c>
      <c r="J1025" s="240">
        <v>986372</v>
      </c>
      <c r="L1025" s="247"/>
      <c r="M1025" s="248"/>
      <c r="N1025" s="240"/>
      <c r="O1025" s="250"/>
    </row>
    <row r="1026" spans="1:15" x14ac:dyDescent="0.25">
      <c r="A1026" s="240" t="s">
        <v>503</v>
      </c>
      <c r="B1026" s="239">
        <v>23657502</v>
      </c>
      <c r="C1026" s="240" t="s">
        <v>404</v>
      </c>
      <c r="E1026" s="243">
        <v>45639</v>
      </c>
      <c r="G1026" s="240">
        <v>0</v>
      </c>
      <c r="H1026" s="240">
        <v>2357</v>
      </c>
      <c r="I1026" s="242">
        <v>5.4999999999999997E-3</v>
      </c>
      <c r="J1026" s="240">
        <v>428520</v>
      </c>
      <c r="L1026" s="247"/>
      <c r="M1026" s="248"/>
      <c r="N1026" s="240"/>
      <c r="O1026" s="250"/>
    </row>
    <row r="1027" spans="1:15" x14ac:dyDescent="0.25">
      <c r="A1027" s="240" t="s">
        <v>503</v>
      </c>
      <c r="B1027" s="239">
        <v>23657502</v>
      </c>
      <c r="C1027" s="240" t="s">
        <v>404</v>
      </c>
      <c r="E1027" s="243">
        <v>45639</v>
      </c>
      <c r="G1027" s="240">
        <v>0</v>
      </c>
      <c r="H1027" s="240">
        <v>1178</v>
      </c>
      <c r="I1027" s="242">
        <v>5.4999999999999997E-3</v>
      </c>
      <c r="J1027" s="240">
        <v>214260</v>
      </c>
      <c r="L1027" s="247"/>
      <c r="M1027" s="248"/>
      <c r="N1027" s="240"/>
      <c r="O1027" s="250"/>
    </row>
    <row r="1028" spans="1:15" x14ac:dyDescent="0.25">
      <c r="A1028" s="240" t="s">
        <v>503</v>
      </c>
      <c r="B1028" s="239">
        <v>23657502</v>
      </c>
      <c r="C1028" s="240" t="s">
        <v>404</v>
      </c>
      <c r="E1028" s="243">
        <v>45639</v>
      </c>
      <c r="G1028" s="240">
        <v>0</v>
      </c>
      <c r="H1028" s="240">
        <v>15046</v>
      </c>
      <c r="I1028" s="242">
        <v>5.4999999999999997E-3</v>
      </c>
      <c r="J1028" s="240">
        <v>2735642</v>
      </c>
      <c r="L1028" s="247"/>
      <c r="M1028" s="248"/>
      <c r="N1028" s="240"/>
      <c r="O1028" s="250"/>
    </row>
    <row r="1029" spans="1:15" x14ac:dyDescent="0.25">
      <c r="A1029" s="240" t="s">
        <v>503</v>
      </c>
      <c r="B1029" s="239">
        <v>23657502</v>
      </c>
      <c r="C1029" s="240" t="s">
        <v>404</v>
      </c>
      <c r="E1029" s="243">
        <v>45639</v>
      </c>
      <c r="G1029" s="240">
        <v>0</v>
      </c>
      <c r="H1029" s="240">
        <v>21952</v>
      </c>
      <c r="I1029" s="242">
        <v>5.4999999999999997E-3</v>
      </c>
      <c r="J1029" s="240">
        <v>3991192</v>
      </c>
      <c r="L1029" s="247"/>
      <c r="M1029" s="248"/>
      <c r="N1029" s="240"/>
      <c r="O1029" s="250"/>
    </row>
    <row r="1030" spans="1:15" x14ac:dyDescent="0.25">
      <c r="A1030" s="240" t="s">
        <v>503</v>
      </c>
      <c r="B1030" s="239">
        <v>23657502</v>
      </c>
      <c r="C1030" s="240" t="s">
        <v>404</v>
      </c>
      <c r="E1030" s="243">
        <v>45639</v>
      </c>
      <c r="G1030" s="240">
        <v>0</v>
      </c>
      <c r="H1030" s="240">
        <v>907</v>
      </c>
      <c r="I1030" s="242">
        <v>5.4999999999999997E-3</v>
      </c>
      <c r="J1030" s="240">
        <v>164884</v>
      </c>
      <c r="L1030" s="247"/>
      <c r="M1030" s="248"/>
      <c r="N1030" s="240"/>
      <c r="O1030" s="250"/>
    </row>
    <row r="1031" spans="1:15" x14ac:dyDescent="0.25">
      <c r="A1031" s="240" t="s">
        <v>503</v>
      </c>
      <c r="B1031" s="239">
        <v>23657502</v>
      </c>
      <c r="C1031" s="240" t="s">
        <v>404</v>
      </c>
      <c r="E1031" s="243">
        <v>45639</v>
      </c>
      <c r="G1031" s="240">
        <v>0</v>
      </c>
      <c r="H1031" s="240">
        <v>1221</v>
      </c>
      <c r="I1031" s="242">
        <v>5.4999999999999997E-3</v>
      </c>
      <c r="J1031" s="240">
        <v>222056</v>
      </c>
      <c r="L1031" s="247"/>
      <c r="M1031" s="248"/>
      <c r="N1031" s="240"/>
      <c r="O1031" s="250"/>
    </row>
    <row r="1032" spans="1:15" x14ac:dyDescent="0.25">
      <c r="A1032" s="240" t="s">
        <v>503</v>
      </c>
      <c r="B1032" s="239">
        <v>23657502</v>
      </c>
      <c r="C1032" s="240" t="s">
        <v>404</v>
      </c>
      <c r="E1032" s="243">
        <v>45639</v>
      </c>
      <c r="G1032" s="240">
        <v>0</v>
      </c>
      <c r="H1032" s="240">
        <v>499</v>
      </c>
      <c r="I1032" s="242">
        <v>5.4999999999999997E-3</v>
      </c>
      <c r="J1032" s="240">
        <v>90744</v>
      </c>
      <c r="L1032" s="247"/>
      <c r="M1032" s="248"/>
      <c r="N1032" s="240"/>
      <c r="O1032" s="250"/>
    </row>
    <row r="1033" spans="1:15" x14ac:dyDescent="0.25">
      <c r="A1033" s="240" t="s">
        <v>503</v>
      </c>
      <c r="B1033" s="239">
        <v>23657502</v>
      </c>
      <c r="C1033" s="240" t="s">
        <v>404</v>
      </c>
      <c r="E1033" s="243">
        <v>45639</v>
      </c>
      <c r="G1033" s="240">
        <v>0</v>
      </c>
      <c r="H1033" s="240">
        <v>4180</v>
      </c>
      <c r="I1033" s="242">
        <v>5.4999999999999997E-3</v>
      </c>
      <c r="J1033" s="240">
        <v>760000</v>
      </c>
      <c r="L1033" s="247"/>
      <c r="M1033" s="248"/>
      <c r="N1033" s="240"/>
      <c r="O1033" s="250"/>
    </row>
    <row r="1034" spans="1:15" x14ac:dyDescent="0.25">
      <c r="A1034" s="240" t="s">
        <v>503</v>
      </c>
      <c r="B1034" s="239">
        <v>23657502</v>
      </c>
      <c r="C1034" s="240" t="s">
        <v>404</v>
      </c>
      <c r="E1034" s="243">
        <v>45639</v>
      </c>
      <c r="G1034" s="240">
        <v>0</v>
      </c>
      <c r="H1034" s="240">
        <v>2498</v>
      </c>
      <c r="I1034" s="242">
        <v>5.4999999999999997E-3</v>
      </c>
      <c r="J1034" s="240">
        <v>454250</v>
      </c>
      <c r="L1034" s="247"/>
      <c r="M1034" s="248"/>
      <c r="N1034" s="240"/>
      <c r="O1034" s="250"/>
    </row>
    <row r="1035" spans="1:15" x14ac:dyDescent="0.25">
      <c r="A1035" s="240" t="s">
        <v>503</v>
      </c>
      <c r="B1035" s="239">
        <v>23657502</v>
      </c>
      <c r="C1035" s="240" t="s">
        <v>404</v>
      </c>
      <c r="E1035" s="243">
        <v>45639</v>
      </c>
      <c r="G1035" s="240">
        <v>0</v>
      </c>
      <c r="H1035" s="240">
        <v>6171</v>
      </c>
      <c r="I1035" s="242">
        <v>5.4999999999999997E-3</v>
      </c>
      <c r="J1035" s="240">
        <v>1122000</v>
      </c>
      <c r="L1035" s="247"/>
      <c r="M1035" s="248"/>
      <c r="N1035" s="240"/>
      <c r="O1035" s="250"/>
    </row>
    <row r="1036" spans="1:15" x14ac:dyDescent="0.25">
      <c r="A1036" s="240" t="s">
        <v>503</v>
      </c>
      <c r="B1036" s="239">
        <v>23657502</v>
      </c>
      <c r="C1036" s="240" t="s">
        <v>404</v>
      </c>
      <c r="E1036" s="243">
        <v>45642</v>
      </c>
      <c r="G1036" s="240">
        <v>0</v>
      </c>
      <c r="H1036" s="240">
        <v>12592</v>
      </c>
      <c r="I1036" s="242">
        <v>5.4999999999999997E-3</v>
      </c>
      <c r="J1036" s="240">
        <v>2289480</v>
      </c>
      <c r="L1036" s="247"/>
      <c r="M1036" s="248"/>
      <c r="N1036" s="240"/>
      <c r="O1036" s="250"/>
    </row>
    <row r="1037" spans="1:15" x14ac:dyDescent="0.25">
      <c r="A1037" s="240" t="s">
        <v>503</v>
      </c>
      <c r="B1037" s="239">
        <v>23657502</v>
      </c>
      <c r="C1037" s="240" t="s">
        <v>404</v>
      </c>
      <c r="E1037" s="243">
        <v>45642</v>
      </c>
      <c r="G1037" s="240">
        <v>0</v>
      </c>
      <c r="H1037" s="240">
        <v>25048</v>
      </c>
      <c r="I1037" s="242">
        <v>5.4999999999999997E-3</v>
      </c>
      <c r="J1037" s="240">
        <v>4554196</v>
      </c>
      <c r="L1037" s="247"/>
      <c r="M1037" s="248"/>
      <c r="N1037" s="240"/>
      <c r="O1037" s="250"/>
    </row>
    <row r="1038" spans="1:15" x14ac:dyDescent="0.25">
      <c r="A1038" s="240" t="s">
        <v>503</v>
      </c>
      <c r="B1038" s="239">
        <v>23657502</v>
      </c>
      <c r="C1038" s="240" t="s">
        <v>404</v>
      </c>
      <c r="E1038" s="243">
        <v>45642</v>
      </c>
      <c r="G1038" s="240">
        <v>0</v>
      </c>
      <c r="H1038" s="240">
        <v>61899</v>
      </c>
      <c r="I1038" s="242">
        <v>5.4999999999999997E-3</v>
      </c>
      <c r="J1038" s="240">
        <v>11254358</v>
      </c>
      <c r="L1038" s="247"/>
      <c r="M1038" s="248"/>
      <c r="N1038" s="240"/>
      <c r="O1038" s="250"/>
    </row>
    <row r="1039" spans="1:15" x14ac:dyDescent="0.25">
      <c r="A1039" s="240" t="s">
        <v>503</v>
      </c>
      <c r="B1039" s="239">
        <v>23657502</v>
      </c>
      <c r="C1039" s="240" t="s">
        <v>404</v>
      </c>
      <c r="E1039" s="243">
        <v>45642</v>
      </c>
      <c r="G1039" s="240">
        <v>0</v>
      </c>
      <c r="H1039" s="240">
        <v>1178</v>
      </c>
      <c r="I1039" s="242">
        <v>5.4999999999999997E-3</v>
      </c>
      <c r="J1039" s="240">
        <v>214260</v>
      </c>
      <c r="L1039" s="247"/>
      <c r="M1039" s="248"/>
      <c r="N1039" s="240"/>
      <c r="O1039" s="250"/>
    </row>
    <row r="1040" spans="1:15" x14ac:dyDescent="0.25">
      <c r="A1040" s="240" t="s">
        <v>503</v>
      </c>
      <c r="B1040" s="239">
        <v>23657502</v>
      </c>
      <c r="C1040" s="240" t="s">
        <v>404</v>
      </c>
      <c r="E1040" s="243">
        <v>45642</v>
      </c>
      <c r="G1040" s="240">
        <v>0</v>
      </c>
      <c r="H1040" s="240">
        <v>1590</v>
      </c>
      <c r="I1040" s="242">
        <v>5.4999999999999997E-3</v>
      </c>
      <c r="J1040" s="240">
        <v>289016</v>
      </c>
      <c r="L1040" s="247"/>
      <c r="M1040" s="248"/>
      <c r="N1040" s="240"/>
      <c r="O1040" s="250"/>
    </row>
    <row r="1041" spans="1:15" x14ac:dyDescent="0.25">
      <c r="A1041" s="240" t="s">
        <v>503</v>
      </c>
      <c r="B1041" s="239">
        <v>23657502</v>
      </c>
      <c r="C1041" s="240" t="s">
        <v>404</v>
      </c>
      <c r="E1041" s="243">
        <v>45642</v>
      </c>
      <c r="G1041" s="240">
        <v>0</v>
      </c>
      <c r="H1041" s="240">
        <v>41480</v>
      </c>
      <c r="I1041" s="242">
        <v>5.4999999999999997E-3</v>
      </c>
      <c r="J1041" s="240">
        <v>7541760</v>
      </c>
      <c r="L1041" s="247"/>
      <c r="M1041" s="248"/>
      <c r="N1041" s="240"/>
      <c r="O1041" s="250"/>
    </row>
    <row r="1042" spans="1:15" x14ac:dyDescent="0.25">
      <c r="A1042" s="240" t="s">
        <v>503</v>
      </c>
      <c r="B1042" s="239">
        <v>23657502</v>
      </c>
      <c r="C1042" s="240" t="s">
        <v>404</v>
      </c>
      <c r="E1042" s="243">
        <v>45642</v>
      </c>
      <c r="G1042" s="240">
        <v>0</v>
      </c>
      <c r="H1042" s="240">
        <v>53397</v>
      </c>
      <c r="I1042" s="242">
        <v>5.4999999999999997E-3</v>
      </c>
      <c r="J1042" s="240">
        <v>9708612</v>
      </c>
      <c r="L1042" s="247"/>
      <c r="M1042" s="248"/>
      <c r="N1042" s="240"/>
      <c r="O1042" s="250"/>
    </row>
    <row r="1043" spans="1:15" x14ac:dyDescent="0.25">
      <c r="A1043" s="240" t="s">
        <v>503</v>
      </c>
      <c r="B1043" s="239">
        <v>23657502</v>
      </c>
      <c r="C1043" s="240" t="s">
        <v>404</v>
      </c>
      <c r="E1043" s="243">
        <v>45642</v>
      </c>
      <c r="G1043" s="240">
        <v>0</v>
      </c>
      <c r="H1043" s="240">
        <v>109326</v>
      </c>
      <c r="I1043" s="242">
        <v>5.4999999999999997E-3</v>
      </c>
      <c r="J1043" s="240">
        <v>19877466</v>
      </c>
      <c r="L1043" s="247"/>
      <c r="M1043" s="248"/>
      <c r="N1043" s="240"/>
      <c r="O1043" s="250"/>
    </row>
    <row r="1044" spans="1:15" x14ac:dyDescent="0.25">
      <c r="A1044" s="240" t="s">
        <v>503</v>
      </c>
      <c r="B1044" s="239">
        <v>23657502</v>
      </c>
      <c r="C1044" s="240" t="s">
        <v>404</v>
      </c>
      <c r="E1044" s="243">
        <v>45642</v>
      </c>
      <c r="G1044" s="240">
        <v>0</v>
      </c>
      <c r="H1044" s="240">
        <v>22660</v>
      </c>
      <c r="I1044" s="242">
        <v>5.4999999999999997E-3</v>
      </c>
      <c r="J1044" s="240">
        <v>4120004</v>
      </c>
      <c r="L1044" s="247"/>
      <c r="M1044" s="248"/>
      <c r="N1044" s="240"/>
      <c r="O1044" s="250"/>
    </row>
    <row r="1045" spans="1:15" x14ac:dyDescent="0.25">
      <c r="A1045" s="240" t="s">
        <v>503</v>
      </c>
      <c r="B1045" s="239">
        <v>23657502</v>
      </c>
      <c r="C1045" s="240" t="s">
        <v>404</v>
      </c>
      <c r="E1045" s="243">
        <v>45642</v>
      </c>
      <c r="G1045" s="240">
        <v>0</v>
      </c>
      <c r="H1045" s="240">
        <v>23855</v>
      </c>
      <c r="I1045" s="242">
        <v>5.4999999999999997E-3</v>
      </c>
      <c r="J1045" s="240">
        <v>4337224</v>
      </c>
      <c r="L1045" s="247"/>
      <c r="M1045" s="248"/>
      <c r="N1045" s="240"/>
      <c r="O1045" s="250"/>
    </row>
    <row r="1046" spans="1:15" x14ac:dyDescent="0.25">
      <c r="A1046" s="240" t="s">
        <v>503</v>
      </c>
      <c r="B1046" s="239">
        <v>23657502</v>
      </c>
      <c r="C1046" s="240" t="s">
        <v>404</v>
      </c>
      <c r="E1046" s="243">
        <v>45642</v>
      </c>
      <c r="G1046" s="240">
        <v>0</v>
      </c>
      <c r="H1046" s="240">
        <v>681</v>
      </c>
      <c r="I1046" s="242">
        <v>5.4999999999999997E-3</v>
      </c>
      <c r="J1046" s="240">
        <v>123820</v>
      </c>
      <c r="L1046" s="247"/>
      <c r="M1046" s="248"/>
      <c r="N1046" s="240"/>
      <c r="O1046" s="250"/>
    </row>
    <row r="1047" spans="1:15" x14ac:dyDescent="0.25">
      <c r="A1047" s="240" t="s">
        <v>503</v>
      </c>
      <c r="B1047" s="239">
        <v>23657502</v>
      </c>
      <c r="C1047" s="240" t="s">
        <v>404</v>
      </c>
      <c r="E1047" s="243">
        <v>45642</v>
      </c>
      <c r="G1047" s="240">
        <v>0</v>
      </c>
      <c r="H1047" s="240">
        <v>719</v>
      </c>
      <c r="I1047" s="242">
        <v>5.4999999999999997E-3</v>
      </c>
      <c r="J1047" s="240">
        <v>130816</v>
      </c>
      <c r="L1047" s="247"/>
      <c r="M1047" s="248"/>
      <c r="N1047" s="240"/>
      <c r="O1047" s="250"/>
    </row>
    <row r="1048" spans="1:15" x14ac:dyDescent="0.25">
      <c r="A1048" s="240" t="s">
        <v>503</v>
      </c>
      <c r="B1048" s="239">
        <v>23657502</v>
      </c>
      <c r="C1048" s="240" t="s">
        <v>404</v>
      </c>
      <c r="E1048" s="243">
        <v>45642</v>
      </c>
      <c r="G1048" s="240">
        <v>0</v>
      </c>
      <c r="H1048" s="240">
        <v>860</v>
      </c>
      <c r="I1048" s="242">
        <v>5.4999999999999997E-3</v>
      </c>
      <c r="J1048" s="240">
        <v>156400</v>
      </c>
      <c r="L1048" s="247"/>
      <c r="M1048" s="248"/>
      <c r="N1048" s="240"/>
      <c r="O1048" s="250"/>
    </row>
    <row r="1049" spans="1:15" x14ac:dyDescent="0.25">
      <c r="A1049" s="240" t="s">
        <v>503</v>
      </c>
      <c r="B1049" s="239">
        <v>23657502</v>
      </c>
      <c r="C1049" s="240" t="s">
        <v>404</v>
      </c>
      <c r="E1049" s="243">
        <v>45642</v>
      </c>
      <c r="G1049" s="240">
        <v>0</v>
      </c>
      <c r="H1049" s="240">
        <v>499</v>
      </c>
      <c r="I1049" s="242">
        <v>5.4999999999999997E-3</v>
      </c>
      <c r="J1049" s="240">
        <v>90744</v>
      </c>
      <c r="L1049" s="247"/>
      <c r="M1049" s="248"/>
      <c r="N1049" s="240"/>
      <c r="O1049" s="250"/>
    </row>
    <row r="1050" spans="1:15" x14ac:dyDescent="0.25">
      <c r="A1050" s="240" t="s">
        <v>503</v>
      </c>
      <c r="B1050" s="239">
        <v>23657502</v>
      </c>
      <c r="C1050" s="240" t="s">
        <v>404</v>
      </c>
      <c r="E1050" s="243">
        <v>45642</v>
      </c>
      <c r="G1050" s="240">
        <v>0</v>
      </c>
      <c r="H1050" s="240">
        <v>543</v>
      </c>
      <c r="I1050" s="242">
        <v>5.4999999999999997E-3</v>
      </c>
      <c r="J1050" s="240">
        <v>98732</v>
      </c>
      <c r="L1050" s="247"/>
      <c r="M1050" s="248"/>
      <c r="N1050" s="240"/>
      <c r="O1050" s="250"/>
    </row>
    <row r="1051" spans="1:15" x14ac:dyDescent="0.25">
      <c r="A1051" s="240" t="s">
        <v>503</v>
      </c>
      <c r="B1051" s="239">
        <v>23657502</v>
      </c>
      <c r="C1051" s="240" t="s">
        <v>404</v>
      </c>
      <c r="E1051" s="243">
        <v>45642</v>
      </c>
      <c r="G1051" s="240">
        <v>0</v>
      </c>
      <c r="H1051" s="240">
        <v>543</v>
      </c>
      <c r="I1051" s="242">
        <v>5.4999999999999997E-3</v>
      </c>
      <c r="J1051" s="240">
        <v>98732</v>
      </c>
      <c r="L1051" s="247"/>
      <c r="M1051" s="248"/>
      <c r="N1051" s="240"/>
      <c r="O1051" s="250"/>
    </row>
    <row r="1052" spans="1:15" x14ac:dyDescent="0.25">
      <c r="A1052" s="240" t="s">
        <v>503</v>
      </c>
      <c r="B1052" s="239">
        <v>23657502</v>
      </c>
      <c r="C1052" s="240" t="s">
        <v>404</v>
      </c>
      <c r="E1052" s="243">
        <v>45642</v>
      </c>
      <c r="G1052" s="240">
        <v>0</v>
      </c>
      <c r="H1052" s="240">
        <v>1588</v>
      </c>
      <c r="I1052" s="242">
        <v>5.4999999999999997E-3</v>
      </c>
      <c r="J1052" s="240">
        <v>288704</v>
      </c>
      <c r="L1052" s="247"/>
      <c r="M1052" s="248"/>
      <c r="N1052" s="240"/>
      <c r="O1052" s="250"/>
    </row>
    <row r="1053" spans="1:15" x14ac:dyDescent="0.25">
      <c r="A1053" s="240" t="s">
        <v>503</v>
      </c>
      <c r="B1053" s="239">
        <v>23657502</v>
      </c>
      <c r="C1053" s="240" t="s">
        <v>404</v>
      </c>
      <c r="E1053" s="243">
        <v>45642</v>
      </c>
      <c r="G1053" s="240">
        <v>0</v>
      </c>
      <c r="H1053" s="240">
        <v>1362</v>
      </c>
      <c r="I1053" s="242">
        <v>5.4999999999999997E-3</v>
      </c>
      <c r="J1053" s="240">
        <v>247640</v>
      </c>
      <c r="L1053" s="247"/>
      <c r="M1053" s="248"/>
      <c r="N1053" s="240"/>
      <c r="O1053" s="250"/>
    </row>
    <row r="1054" spans="1:15" x14ac:dyDescent="0.25">
      <c r="A1054" s="240" t="s">
        <v>503</v>
      </c>
      <c r="B1054" s="239">
        <v>23657502</v>
      </c>
      <c r="C1054" s="240" t="s">
        <v>404</v>
      </c>
      <c r="E1054" s="243">
        <v>45642</v>
      </c>
      <c r="G1054" s="240">
        <v>0</v>
      </c>
      <c r="H1054" s="240">
        <v>1037</v>
      </c>
      <c r="I1054" s="242">
        <v>5.4999999999999997E-3</v>
      </c>
      <c r="J1054" s="240">
        <v>188484</v>
      </c>
      <c r="L1054" s="247"/>
      <c r="M1054" s="248"/>
      <c r="N1054" s="240"/>
      <c r="O1054" s="250"/>
    </row>
    <row r="1055" spans="1:15" x14ac:dyDescent="0.25">
      <c r="A1055" s="240" t="s">
        <v>503</v>
      </c>
      <c r="B1055" s="239">
        <v>23657502</v>
      </c>
      <c r="C1055" s="240" t="s">
        <v>404</v>
      </c>
      <c r="E1055" s="243">
        <v>45642</v>
      </c>
      <c r="G1055" s="240">
        <v>0</v>
      </c>
      <c r="H1055" s="240">
        <v>933</v>
      </c>
      <c r="I1055" s="242">
        <v>5.4999999999999997E-3</v>
      </c>
      <c r="J1055" s="240">
        <v>169584</v>
      </c>
      <c r="L1055" s="247"/>
      <c r="M1055" s="248"/>
      <c r="N1055" s="240"/>
      <c r="O1055" s="250"/>
    </row>
    <row r="1056" spans="1:15" x14ac:dyDescent="0.25">
      <c r="A1056" s="240" t="s">
        <v>503</v>
      </c>
      <c r="B1056" s="239">
        <v>23657502</v>
      </c>
      <c r="C1056" s="240" t="s">
        <v>404</v>
      </c>
      <c r="E1056" s="243">
        <v>45642</v>
      </c>
      <c r="G1056" s="240">
        <v>0</v>
      </c>
      <c r="H1056" s="240">
        <v>812</v>
      </c>
      <c r="I1056" s="242">
        <v>5.4999999999999997E-3</v>
      </c>
      <c r="J1056" s="240">
        <v>147600</v>
      </c>
      <c r="L1056" s="247"/>
      <c r="M1056" s="248"/>
      <c r="N1056" s="240"/>
      <c r="O1056" s="250"/>
    </row>
    <row r="1057" spans="1:15" x14ac:dyDescent="0.25">
      <c r="A1057" s="240" t="s">
        <v>503</v>
      </c>
      <c r="B1057" s="239">
        <v>23657502</v>
      </c>
      <c r="C1057" s="240" t="s">
        <v>404</v>
      </c>
      <c r="E1057" s="243">
        <v>45642</v>
      </c>
      <c r="G1057" s="240">
        <v>0</v>
      </c>
      <c r="H1057" s="240">
        <v>2955</v>
      </c>
      <c r="I1057" s="242">
        <v>5.4999999999999997E-3</v>
      </c>
      <c r="J1057" s="240">
        <v>537300</v>
      </c>
      <c r="L1057" s="247"/>
      <c r="M1057" s="248"/>
      <c r="N1057" s="240"/>
      <c r="O1057" s="250"/>
    </row>
    <row r="1058" spans="1:15" x14ac:dyDescent="0.25">
      <c r="A1058" s="240" t="s">
        <v>503</v>
      </c>
      <c r="B1058" s="239">
        <v>23657502</v>
      </c>
      <c r="C1058" s="240" t="s">
        <v>404</v>
      </c>
      <c r="E1058" s="243">
        <v>45642</v>
      </c>
      <c r="G1058" s="240">
        <v>0</v>
      </c>
      <c r="H1058" s="240">
        <v>4597</v>
      </c>
      <c r="I1058" s="242">
        <v>5.4999999999999997E-3</v>
      </c>
      <c r="J1058" s="240">
        <v>835800</v>
      </c>
      <c r="L1058" s="247"/>
      <c r="M1058" s="248"/>
      <c r="N1058" s="240"/>
      <c r="O1058" s="250"/>
    </row>
    <row r="1059" spans="1:15" x14ac:dyDescent="0.25">
      <c r="A1059" s="240" t="s">
        <v>503</v>
      </c>
      <c r="B1059" s="239">
        <v>23657502</v>
      </c>
      <c r="C1059" s="240" t="s">
        <v>404</v>
      </c>
      <c r="E1059" s="243">
        <v>45642</v>
      </c>
      <c r="G1059" s="240">
        <v>0</v>
      </c>
      <c r="H1059" s="240">
        <v>6239</v>
      </c>
      <c r="I1059" s="242">
        <v>5.4999999999999997E-3</v>
      </c>
      <c r="J1059" s="240">
        <v>1134300</v>
      </c>
      <c r="L1059" s="247"/>
      <c r="M1059" s="248"/>
      <c r="N1059" s="240"/>
      <c r="O1059" s="250"/>
    </row>
    <row r="1060" spans="1:15" x14ac:dyDescent="0.25">
      <c r="A1060" s="240" t="s">
        <v>503</v>
      </c>
      <c r="B1060" s="239">
        <v>23657502</v>
      </c>
      <c r="C1060" s="240" t="s">
        <v>404</v>
      </c>
      <c r="E1060" s="243">
        <v>45642</v>
      </c>
      <c r="G1060" s="240">
        <v>0</v>
      </c>
      <c r="H1060" s="240">
        <v>1642</v>
      </c>
      <c r="I1060" s="242">
        <v>5.4999999999999997E-3</v>
      </c>
      <c r="J1060" s="240">
        <v>298500</v>
      </c>
      <c r="L1060" s="247"/>
      <c r="M1060" s="248"/>
      <c r="N1060" s="240"/>
      <c r="O1060" s="250"/>
    </row>
    <row r="1061" spans="1:15" x14ac:dyDescent="0.25">
      <c r="A1061" s="240" t="s">
        <v>503</v>
      </c>
      <c r="B1061" s="239">
        <v>23657502</v>
      </c>
      <c r="C1061" s="240" t="s">
        <v>404</v>
      </c>
      <c r="E1061" s="243">
        <v>45642</v>
      </c>
      <c r="G1061" s="240">
        <v>0</v>
      </c>
      <c r="H1061" s="240">
        <v>197</v>
      </c>
      <c r="I1061" s="242">
        <v>5.4999999999999997E-3</v>
      </c>
      <c r="J1061" s="240">
        <v>35820</v>
      </c>
      <c r="L1061" s="247"/>
      <c r="M1061" s="248"/>
      <c r="N1061" s="240"/>
      <c r="O1061" s="250"/>
    </row>
    <row r="1062" spans="1:15" x14ac:dyDescent="0.25">
      <c r="A1062" s="240" t="s">
        <v>503</v>
      </c>
      <c r="B1062" s="239">
        <v>23657502</v>
      </c>
      <c r="C1062" s="240" t="s">
        <v>404</v>
      </c>
      <c r="E1062" s="243">
        <v>45642</v>
      </c>
      <c r="G1062" s="240">
        <v>0</v>
      </c>
      <c r="H1062" s="240">
        <v>42511</v>
      </c>
      <c r="I1062" s="242">
        <v>5.4999999999999997E-3</v>
      </c>
      <c r="J1062" s="240">
        <v>7729300</v>
      </c>
      <c r="L1062" s="247"/>
      <c r="M1062" s="248"/>
      <c r="N1062" s="240"/>
      <c r="O1062" s="250"/>
    </row>
    <row r="1063" spans="1:15" x14ac:dyDescent="0.25">
      <c r="A1063" s="240" t="s">
        <v>503</v>
      </c>
      <c r="B1063" s="239">
        <v>23657502</v>
      </c>
      <c r="C1063" s="240" t="s">
        <v>404</v>
      </c>
      <c r="E1063" s="243">
        <v>45642</v>
      </c>
      <c r="G1063" s="240">
        <v>0</v>
      </c>
      <c r="H1063" s="240">
        <v>3756</v>
      </c>
      <c r="I1063" s="242">
        <v>5.4999999999999997E-3</v>
      </c>
      <c r="J1063" s="240">
        <v>682919.99998900003</v>
      </c>
      <c r="L1063" s="247"/>
      <c r="M1063" s="248"/>
      <c r="N1063" s="240"/>
      <c r="O1063" s="250"/>
    </row>
    <row r="1064" spans="1:15" x14ac:dyDescent="0.25">
      <c r="A1064" s="240" t="s">
        <v>503</v>
      </c>
      <c r="B1064" s="239">
        <v>23657502</v>
      </c>
      <c r="C1064" s="240" t="s">
        <v>404</v>
      </c>
      <c r="E1064" s="243">
        <v>45643</v>
      </c>
      <c r="G1064" s="240">
        <v>0</v>
      </c>
      <c r="H1064" s="240">
        <v>420054</v>
      </c>
      <c r="I1064" s="242">
        <v>5.4999999999999997E-3</v>
      </c>
      <c r="J1064" s="240">
        <v>76373400</v>
      </c>
      <c r="L1064" s="247"/>
      <c r="M1064" s="248"/>
      <c r="N1064" s="240"/>
      <c r="O1064" s="250"/>
    </row>
    <row r="1065" spans="1:15" x14ac:dyDescent="0.25">
      <c r="A1065" s="240" t="s">
        <v>503</v>
      </c>
      <c r="B1065" s="239">
        <v>23657502</v>
      </c>
      <c r="C1065" s="240" t="s">
        <v>404</v>
      </c>
      <c r="E1065" s="243">
        <v>45643</v>
      </c>
      <c r="G1065" s="240">
        <v>0</v>
      </c>
      <c r="H1065" s="240">
        <v>5370</v>
      </c>
      <c r="I1065" s="242">
        <v>5.4999999999999997E-3</v>
      </c>
      <c r="J1065" s="240">
        <v>976290</v>
      </c>
      <c r="L1065" s="247"/>
      <c r="M1065" s="248"/>
      <c r="N1065" s="240"/>
      <c r="O1065" s="250"/>
    </row>
    <row r="1066" spans="1:15" x14ac:dyDescent="0.25">
      <c r="A1066" s="240" t="s">
        <v>503</v>
      </c>
      <c r="B1066" s="239">
        <v>23657502</v>
      </c>
      <c r="C1066" s="240" t="s">
        <v>404</v>
      </c>
      <c r="E1066" s="243">
        <v>45643</v>
      </c>
      <c r="G1066" s="240">
        <v>0</v>
      </c>
      <c r="H1066" s="240">
        <v>10266</v>
      </c>
      <c r="I1066" s="242">
        <v>5.4999999999999997E-3</v>
      </c>
      <c r="J1066" s="240">
        <v>1866496</v>
      </c>
      <c r="L1066" s="247"/>
      <c r="M1066" s="248"/>
      <c r="N1066" s="240"/>
      <c r="O1066" s="250"/>
    </row>
    <row r="1067" spans="1:15" x14ac:dyDescent="0.25">
      <c r="A1067" s="240" t="s">
        <v>503</v>
      </c>
      <c r="B1067" s="239">
        <v>23657502</v>
      </c>
      <c r="C1067" s="240" t="s">
        <v>404</v>
      </c>
      <c r="E1067" s="243">
        <v>45643</v>
      </c>
      <c r="G1067" s="240">
        <v>0</v>
      </c>
      <c r="H1067" s="240">
        <v>45531</v>
      </c>
      <c r="I1067" s="242">
        <v>5.4999999999999997E-3</v>
      </c>
      <c r="J1067" s="240">
        <v>8278282</v>
      </c>
      <c r="L1067" s="247"/>
      <c r="M1067" s="248"/>
      <c r="N1067" s="240"/>
      <c r="O1067" s="250"/>
    </row>
    <row r="1068" spans="1:15" x14ac:dyDescent="0.25">
      <c r="A1068" s="240" t="s">
        <v>503</v>
      </c>
      <c r="B1068" s="239">
        <v>23657502</v>
      </c>
      <c r="C1068" s="240" t="s">
        <v>404</v>
      </c>
      <c r="E1068" s="243">
        <v>45643</v>
      </c>
      <c r="G1068" s="240">
        <v>0</v>
      </c>
      <c r="H1068" s="240">
        <v>1768</v>
      </c>
      <c r="I1068" s="242">
        <v>5.4999999999999997E-3</v>
      </c>
      <c r="J1068" s="240">
        <v>321390</v>
      </c>
      <c r="L1068" s="247"/>
      <c r="M1068" s="248"/>
      <c r="N1068" s="240"/>
      <c r="O1068" s="250"/>
    </row>
    <row r="1069" spans="1:15" x14ac:dyDescent="0.25">
      <c r="A1069" s="240" t="s">
        <v>503</v>
      </c>
      <c r="B1069" s="239">
        <v>23657502</v>
      </c>
      <c r="C1069" s="240" t="s">
        <v>404</v>
      </c>
      <c r="E1069" s="243">
        <v>45643</v>
      </c>
      <c r="G1069" s="240">
        <v>0</v>
      </c>
      <c r="H1069" s="240">
        <v>7930</v>
      </c>
      <c r="I1069" s="242">
        <v>5.4999999999999997E-3</v>
      </c>
      <c r="J1069" s="240">
        <v>1441808</v>
      </c>
      <c r="L1069" s="247"/>
      <c r="M1069" s="248"/>
      <c r="N1069" s="240"/>
      <c r="O1069" s="250"/>
    </row>
    <row r="1070" spans="1:15" x14ac:dyDescent="0.25">
      <c r="A1070" s="240" t="s">
        <v>503</v>
      </c>
      <c r="B1070" s="239">
        <v>23657502</v>
      </c>
      <c r="C1070" s="240" t="s">
        <v>404</v>
      </c>
      <c r="E1070" s="243">
        <v>45643</v>
      </c>
      <c r="G1070" s="240">
        <v>0</v>
      </c>
      <c r="H1070" s="240">
        <v>28297</v>
      </c>
      <c r="I1070" s="242">
        <v>5.4999999999999997E-3</v>
      </c>
      <c r="J1070" s="240">
        <v>5144828</v>
      </c>
      <c r="L1070" s="247"/>
      <c r="M1070" s="248"/>
      <c r="N1070" s="240"/>
      <c r="O1070" s="250"/>
    </row>
    <row r="1071" spans="1:15" x14ac:dyDescent="0.25">
      <c r="A1071" s="240" t="s">
        <v>503</v>
      </c>
      <c r="B1071" s="239">
        <v>23657502</v>
      </c>
      <c r="C1071" s="240" t="s">
        <v>404</v>
      </c>
      <c r="E1071" s="243">
        <v>45643</v>
      </c>
      <c r="G1071" s="240">
        <v>0</v>
      </c>
      <c r="H1071" s="240">
        <v>3485</v>
      </c>
      <c r="I1071" s="242">
        <v>5.4999999999999997E-3</v>
      </c>
      <c r="J1071" s="240">
        <v>633570</v>
      </c>
      <c r="L1071" s="247"/>
      <c r="M1071" s="248"/>
      <c r="N1071" s="240"/>
      <c r="O1071" s="250"/>
    </row>
    <row r="1072" spans="1:15" x14ac:dyDescent="0.25">
      <c r="A1072" s="240" t="s">
        <v>503</v>
      </c>
      <c r="B1072" s="239">
        <v>23657502</v>
      </c>
      <c r="C1072" s="240" t="s">
        <v>404</v>
      </c>
      <c r="E1072" s="243">
        <v>45643</v>
      </c>
      <c r="G1072" s="240">
        <v>0</v>
      </c>
      <c r="H1072" s="240">
        <v>15259</v>
      </c>
      <c r="I1072" s="242">
        <v>5.4999999999999997E-3</v>
      </c>
      <c r="J1072" s="240">
        <v>2774414</v>
      </c>
      <c r="L1072" s="247"/>
      <c r="M1072" s="248"/>
      <c r="N1072" s="240"/>
      <c r="O1072" s="250"/>
    </row>
    <row r="1073" spans="1:15" x14ac:dyDescent="0.25">
      <c r="A1073" s="240" t="s">
        <v>503</v>
      </c>
      <c r="B1073" s="239">
        <v>23657502</v>
      </c>
      <c r="C1073" s="240" t="s">
        <v>404</v>
      </c>
      <c r="E1073" s="243">
        <v>45643</v>
      </c>
      <c r="G1073" s="240">
        <v>0</v>
      </c>
      <c r="H1073" s="240">
        <v>47166</v>
      </c>
      <c r="I1073" s="242">
        <v>5.4999999999999997E-3</v>
      </c>
      <c r="J1073" s="240">
        <v>8575556</v>
      </c>
      <c r="L1073" s="247"/>
      <c r="M1073" s="248"/>
      <c r="N1073" s="240"/>
      <c r="O1073" s="250"/>
    </row>
    <row r="1074" spans="1:15" x14ac:dyDescent="0.25">
      <c r="A1074" s="240" t="s">
        <v>503</v>
      </c>
      <c r="B1074" s="239">
        <v>23657502</v>
      </c>
      <c r="C1074" s="240" t="s">
        <v>404</v>
      </c>
      <c r="E1074" s="243">
        <v>45643</v>
      </c>
      <c r="G1074" s="240">
        <v>0</v>
      </c>
      <c r="H1074" s="240">
        <v>629</v>
      </c>
      <c r="I1074" s="242">
        <v>5.4999999999999997E-3</v>
      </c>
      <c r="J1074" s="240">
        <v>114336</v>
      </c>
      <c r="L1074" s="247"/>
      <c r="M1074" s="248"/>
      <c r="N1074" s="240"/>
      <c r="O1074" s="250"/>
    </row>
    <row r="1075" spans="1:15" x14ac:dyDescent="0.25">
      <c r="A1075" s="240" t="s">
        <v>503</v>
      </c>
      <c r="B1075" s="239">
        <v>23657502</v>
      </c>
      <c r="C1075" s="240" t="s">
        <v>404</v>
      </c>
      <c r="E1075" s="243">
        <v>45643</v>
      </c>
      <c r="G1075" s="240">
        <v>0</v>
      </c>
      <c r="H1075" s="240">
        <v>858</v>
      </c>
      <c r="I1075" s="242">
        <v>5.4999999999999997E-3</v>
      </c>
      <c r="J1075" s="240">
        <v>156090</v>
      </c>
      <c r="L1075" s="247"/>
      <c r="M1075" s="248"/>
      <c r="N1075" s="240"/>
      <c r="O1075" s="250"/>
    </row>
    <row r="1076" spans="1:15" x14ac:dyDescent="0.25">
      <c r="A1076" s="240" t="s">
        <v>503</v>
      </c>
      <c r="B1076" s="239">
        <v>23657502</v>
      </c>
      <c r="C1076" s="240" t="s">
        <v>404</v>
      </c>
      <c r="E1076" s="243">
        <v>45643</v>
      </c>
      <c r="G1076" s="240">
        <v>0</v>
      </c>
      <c r="H1076" s="240">
        <v>4113</v>
      </c>
      <c r="I1076" s="242">
        <v>5.4999999999999997E-3</v>
      </c>
      <c r="J1076" s="240">
        <v>747840</v>
      </c>
      <c r="L1076" s="247"/>
      <c r="M1076" s="248"/>
      <c r="N1076" s="240"/>
      <c r="O1076" s="250"/>
    </row>
    <row r="1077" spans="1:15" x14ac:dyDescent="0.25">
      <c r="A1077" s="240" t="s">
        <v>503</v>
      </c>
      <c r="B1077" s="239">
        <v>23657502</v>
      </c>
      <c r="C1077" s="240" t="s">
        <v>404</v>
      </c>
      <c r="E1077" s="243">
        <v>45643</v>
      </c>
      <c r="G1077" s="240">
        <v>0</v>
      </c>
      <c r="H1077" s="240">
        <v>19201</v>
      </c>
      <c r="I1077" s="242">
        <v>5.4999999999999997E-3</v>
      </c>
      <c r="J1077" s="240">
        <v>3491128</v>
      </c>
      <c r="L1077" s="247"/>
      <c r="M1077" s="248"/>
      <c r="N1077" s="240"/>
      <c r="O1077" s="250"/>
    </row>
    <row r="1078" spans="1:15" x14ac:dyDescent="0.25">
      <c r="A1078" s="240" t="s">
        <v>503</v>
      </c>
      <c r="B1078" s="239">
        <v>23657502</v>
      </c>
      <c r="C1078" s="240" t="s">
        <v>404</v>
      </c>
      <c r="E1078" s="243">
        <v>45643</v>
      </c>
      <c r="G1078" s="240">
        <v>0</v>
      </c>
      <c r="H1078" s="240">
        <v>629</v>
      </c>
      <c r="I1078" s="242">
        <v>5.4999999999999997E-3</v>
      </c>
      <c r="J1078" s="240">
        <v>114336</v>
      </c>
      <c r="L1078" s="247"/>
      <c r="M1078" s="248"/>
      <c r="N1078" s="240"/>
      <c r="O1078" s="250"/>
    </row>
    <row r="1079" spans="1:15" x14ac:dyDescent="0.25">
      <c r="A1079" s="240" t="s">
        <v>503</v>
      </c>
      <c r="B1079" s="239">
        <v>23657502</v>
      </c>
      <c r="C1079" s="240" t="s">
        <v>404</v>
      </c>
      <c r="E1079" s="243">
        <v>45643</v>
      </c>
      <c r="G1079" s="240">
        <v>0</v>
      </c>
      <c r="H1079" s="240">
        <v>23455</v>
      </c>
      <c r="I1079" s="242">
        <v>5.4999999999999997E-3</v>
      </c>
      <c r="J1079" s="240">
        <v>4264500</v>
      </c>
      <c r="L1079" s="247"/>
      <c r="M1079" s="248"/>
      <c r="N1079" s="240"/>
      <c r="O1079" s="250"/>
    </row>
    <row r="1080" spans="1:15" x14ac:dyDescent="0.25">
      <c r="A1080" s="240" t="s">
        <v>503</v>
      </c>
      <c r="B1080" s="239">
        <v>23657502</v>
      </c>
      <c r="C1080" s="240" t="s">
        <v>404</v>
      </c>
      <c r="E1080" s="243">
        <v>45643</v>
      </c>
      <c r="G1080" s="240">
        <v>0</v>
      </c>
      <c r="H1080" s="240">
        <v>7790</v>
      </c>
      <c r="I1080" s="242">
        <v>5.4999999999999997E-3</v>
      </c>
      <c r="J1080" s="240">
        <v>1416300</v>
      </c>
      <c r="L1080" s="247"/>
      <c r="M1080" s="248"/>
      <c r="N1080" s="240"/>
      <c r="O1080" s="250"/>
    </row>
    <row r="1081" spans="1:15" x14ac:dyDescent="0.25">
      <c r="A1081" s="240" t="s">
        <v>503</v>
      </c>
      <c r="B1081" s="239">
        <v>23657502</v>
      </c>
      <c r="C1081" s="240" t="s">
        <v>404</v>
      </c>
      <c r="E1081" s="243">
        <v>45643</v>
      </c>
      <c r="G1081" s="240">
        <v>0</v>
      </c>
      <c r="H1081" s="240">
        <v>2296</v>
      </c>
      <c r="I1081" s="242">
        <v>5.4999999999999997E-3</v>
      </c>
      <c r="J1081" s="240">
        <v>417384</v>
      </c>
      <c r="L1081" s="247"/>
      <c r="M1081" s="248"/>
      <c r="N1081" s="240"/>
      <c r="O1081" s="250"/>
    </row>
    <row r="1082" spans="1:15" x14ac:dyDescent="0.25">
      <c r="A1082" s="240" t="s">
        <v>503</v>
      </c>
      <c r="B1082" s="239">
        <v>23657502</v>
      </c>
      <c r="C1082" s="240" t="s">
        <v>404</v>
      </c>
      <c r="E1082" s="243">
        <v>45643</v>
      </c>
      <c r="G1082" s="240">
        <v>0</v>
      </c>
      <c r="H1082" s="240">
        <v>2048</v>
      </c>
      <c r="I1082" s="242">
        <v>5.4999999999999997E-3</v>
      </c>
      <c r="J1082" s="240">
        <v>372292</v>
      </c>
      <c r="L1082" s="247"/>
      <c r="M1082" s="248"/>
      <c r="N1082" s="240"/>
      <c r="O1082" s="250"/>
    </row>
    <row r="1083" spans="1:15" x14ac:dyDescent="0.25">
      <c r="A1083" s="240" t="s">
        <v>503</v>
      </c>
      <c r="B1083" s="239">
        <v>23657502</v>
      </c>
      <c r="C1083" s="240" t="s">
        <v>404</v>
      </c>
      <c r="E1083" s="243">
        <v>45643</v>
      </c>
      <c r="G1083" s="240">
        <v>0</v>
      </c>
      <c r="H1083" s="240">
        <v>1015</v>
      </c>
      <c r="I1083" s="242">
        <v>5.4999999999999997E-3</v>
      </c>
      <c r="J1083" s="240">
        <v>184500</v>
      </c>
      <c r="L1083" s="247"/>
      <c r="M1083" s="248"/>
      <c r="N1083" s="240"/>
      <c r="O1083" s="250"/>
    </row>
    <row r="1084" spans="1:15" x14ac:dyDescent="0.25">
      <c r="A1084" s="240" t="s">
        <v>503</v>
      </c>
      <c r="B1084" s="239">
        <v>23657502</v>
      </c>
      <c r="C1084" s="240" t="s">
        <v>404</v>
      </c>
      <c r="E1084" s="243">
        <v>45643</v>
      </c>
      <c r="G1084" s="240">
        <v>0</v>
      </c>
      <c r="H1084" s="240">
        <v>2213</v>
      </c>
      <c r="I1084" s="242">
        <v>5.4999999999999997E-3</v>
      </c>
      <c r="J1084" s="240">
        <v>402382</v>
      </c>
      <c r="L1084" s="247"/>
      <c r="M1084" s="248"/>
      <c r="N1084" s="240"/>
      <c r="O1084" s="250"/>
    </row>
    <row r="1085" spans="1:15" x14ac:dyDescent="0.25">
      <c r="A1085" s="240" t="s">
        <v>503</v>
      </c>
      <c r="B1085" s="239">
        <v>23657502</v>
      </c>
      <c r="C1085" s="240" t="s">
        <v>404</v>
      </c>
      <c r="E1085" s="243">
        <v>45643</v>
      </c>
      <c r="G1085" s="240">
        <v>0</v>
      </c>
      <c r="H1085" s="240">
        <v>7204</v>
      </c>
      <c r="I1085" s="242">
        <v>5.4999999999999997E-3</v>
      </c>
      <c r="J1085" s="240">
        <v>1309728</v>
      </c>
      <c r="L1085" s="247"/>
      <c r="M1085" s="248"/>
      <c r="N1085" s="240"/>
      <c r="O1085" s="250"/>
    </row>
    <row r="1086" spans="1:15" x14ac:dyDescent="0.25">
      <c r="A1086" s="240" t="s">
        <v>503</v>
      </c>
      <c r="B1086" s="239">
        <v>23657502</v>
      </c>
      <c r="C1086" s="240" t="s">
        <v>404</v>
      </c>
      <c r="E1086" s="243">
        <v>45643</v>
      </c>
      <c r="G1086" s="240">
        <v>0</v>
      </c>
      <c r="H1086" s="240">
        <v>2296</v>
      </c>
      <c r="I1086" s="242">
        <v>5.4999999999999997E-3</v>
      </c>
      <c r="J1086" s="240">
        <v>417384</v>
      </c>
      <c r="L1086" s="247"/>
      <c r="M1086" s="248"/>
      <c r="N1086" s="240"/>
      <c r="O1086" s="250"/>
    </row>
    <row r="1087" spans="1:15" x14ac:dyDescent="0.25">
      <c r="A1087" s="240" t="s">
        <v>503</v>
      </c>
      <c r="B1087" s="239">
        <v>23657502</v>
      </c>
      <c r="C1087" s="240" t="s">
        <v>404</v>
      </c>
      <c r="E1087" s="243">
        <v>45643</v>
      </c>
      <c r="G1087" s="240">
        <v>0</v>
      </c>
      <c r="H1087" s="240">
        <v>828</v>
      </c>
      <c r="I1087" s="242">
        <v>5.4999999999999997E-3</v>
      </c>
      <c r="J1087" s="240">
        <v>150624</v>
      </c>
      <c r="L1087" s="247"/>
      <c r="M1087" s="248"/>
      <c r="N1087" s="240"/>
      <c r="O1087" s="250"/>
    </row>
    <row r="1088" spans="1:15" x14ac:dyDescent="0.25">
      <c r="A1088" s="240" t="s">
        <v>503</v>
      </c>
      <c r="B1088" s="239">
        <v>23657502</v>
      </c>
      <c r="C1088" s="240" t="s">
        <v>404</v>
      </c>
      <c r="E1088" s="243">
        <v>45643</v>
      </c>
      <c r="G1088" s="240">
        <v>0</v>
      </c>
      <c r="H1088" s="240">
        <v>414</v>
      </c>
      <c r="I1088" s="242">
        <v>5.4999999999999997E-3</v>
      </c>
      <c r="J1088" s="240">
        <v>75312</v>
      </c>
      <c r="L1088" s="247"/>
      <c r="M1088" s="248"/>
      <c r="N1088" s="240"/>
      <c r="O1088" s="250"/>
    </row>
    <row r="1089" spans="1:15" x14ac:dyDescent="0.25">
      <c r="A1089" s="240" t="s">
        <v>503</v>
      </c>
      <c r="B1089" s="239">
        <v>23657502</v>
      </c>
      <c r="C1089" s="240" t="s">
        <v>404</v>
      </c>
      <c r="E1089" s="243">
        <v>45643</v>
      </c>
      <c r="G1089" s="240">
        <v>0</v>
      </c>
      <c r="H1089" s="240">
        <v>828</v>
      </c>
      <c r="I1089" s="242">
        <v>5.4999999999999997E-3</v>
      </c>
      <c r="J1089" s="240">
        <v>150624</v>
      </c>
      <c r="L1089" s="247"/>
      <c r="M1089" s="248"/>
      <c r="N1089" s="240"/>
      <c r="O1089" s="250"/>
    </row>
    <row r="1090" spans="1:15" x14ac:dyDescent="0.25">
      <c r="A1090" s="240" t="s">
        <v>503</v>
      </c>
      <c r="B1090" s="239">
        <v>23657502</v>
      </c>
      <c r="C1090" s="240" t="s">
        <v>404</v>
      </c>
      <c r="E1090" s="243">
        <v>45643</v>
      </c>
      <c r="G1090" s="240">
        <v>0</v>
      </c>
      <c r="H1090" s="240">
        <v>414</v>
      </c>
      <c r="I1090" s="242">
        <v>5.4999999999999997E-3</v>
      </c>
      <c r="J1090" s="240">
        <v>75312</v>
      </c>
      <c r="L1090" s="247"/>
      <c r="M1090" s="248"/>
      <c r="N1090" s="240"/>
      <c r="O1090" s="250"/>
    </row>
    <row r="1091" spans="1:15" x14ac:dyDescent="0.25">
      <c r="A1091" s="240" t="s">
        <v>503</v>
      </c>
      <c r="B1091" s="239">
        <v>23657502</v>
      </c>
      <c r="C1091" s="240" t="s">
        <v>404</v>
      </c>
      <c r="E1091" s="243">
        <v>45643</v>
      </c>
      <c r="G1091" s="240">
        <v>0</v>
      </c>
      <c r="H1091" s="240">
        <v>828</v>
      </c>
      <c r="I1091" s="242">
        <v>5.4999999999999997E-3</v>
      </c>
      <c r="J1091" s="240">
        <v>150624</v>
      </c>
      <c r="L1091" s="247"/>
      <c r="M1091" s="248"/>
      <c r="N1091" s="240"/>
      <c r="O1091" s="250"/>
    </row>
    <row r="1092" spans="1:15" x14ac:dyDescent="0.25">
      <c r="A1092" s="240" t="s">
        <v>503</v>
      </c>
      <c r="B1092" s="239">
        <v>23657502</v>
      </c>
      <c r="C1092" s="240" t="s">
        <v>404</v>
      </c>
      <c r="E1092" s="243">
        <v>45643</v>
      </c>
      <c r="G1092" s="240">
        <v>0</v>
      </c>
      <c r="H1092" s="240">
        <v>828</v>
      </c>
      <c r="I1092" s="242">
        <v>5.4999999999999997E-3</v>
      </c>
      <c r="J1092" s="240">
        <v>150624</v>
      </c>
      <c r="L1092" s="247"/>
      <c r="M1092" s="248"/>
      <c r="N1092" s="240"/>
      <c r="O1092" s="250"/>
    </row>
    <row r="1093" spans="1:15" x14ac:dyDescent="0.25">
      <c r="A1093" s="240" t="s">
        <v>503</v>
      </c>
      <c r="B1093" s="239">
        <v>23657502</v>
      </c>
      <c r="C1093" s="240" t="s">
        <v>404</v>
      </c>
      <c r="E1093" s="243">
        <v>45643</v>
      </c>
      <c r="G1093" s="240">
        <v>0</v>
      </c>
      <c r="H1093" s="240">
        <v>414</v>
      </c>
      <c r="I1093" s="242">
        <v>5.4999999999999997E-3</v>
      </c>
      <c r="J1093" s="240">
        <v>75312</v>
      </c>
      <c r="L1093" s="247"/>
      <c r="M1093" s="248"/>
      <c r="N1093" s="240"/>
      <c r="O1093" s="250"/>
    </row>
    <row r="1094" spans="1:15" x14ac:dyDescent="0.25">
      <c r="A1094" s="240" t="s">
        <v>503</v>
      </c>
      <c r="B1094" s="239">
        <v>23657502</v>
      </c>
      <c r="C1094" s="240" t="s">
        <v>404</v>
      </c>
      <c r="E1094" s="243">
        <v>45643</v>
      </c>
      <c r="G1094" s="240">
        <v>0</v>
      </c>
      <c r="H1094" s="240">
        <v>414</v>
      </c>
      <c r="I1094" s="242">
        <v>5.4999999999999997E-3</v>
      </c>
      <c r="J1094" s="240">
        <v>75312</v>
      </c>
      <c r="L1094" s="247"/>
      <c r="M1094" s="248"/>
      <c r="N1094" s="240"/>
      <c r="O1094" s="250"/>
    </row>
    <row r="1095" spans="1:15" x14ac:dyDescent="0.25">
      <c r="A1095" s="240" t="s">
        <v>503</v>
      </c>
      <c r="B1095" s="239">
        <v>23657502</v>
      </c>
      <c r="C1095" s="240" t="s">
        <v>404</v>
      </c>
      <c r="E1095" s="243">
        <v>45643</v>
      </c>
      <c r="G1095" s="240">
        <v>0</v>
      </c>
      <c r="H1095" s="240">
        <v>414</v>
      </c>
      <c r="I1095" s="242">
        <v>5.4999999999999997E-3</v>
      </c>
      <c r="J1095" s="240">
        <v>75312</v>
      </c>
      <c r="L1095" s="247"/>
      <c r="M1095" s="248"/>
      <c r="N1095" s="240"/>
      <c r="O1095" s="250"/>
    </row>
    <row r="1096" spans="1:15" x14ac:dyDescent="0.25">
      <c r="A1096" s="240" t="s">
        <v>503</v>
      </c>
      <c r="B1096" s="239">
        <v>23657502</v>
      </c>
      <c r="C1096" s="240" t="s">
        <v>404</v>
      </c>
      <c r="E1096" s="243">
        <v>45643</v>
      </c>
      <c r="G1096" s="240">
        <v>0</v>
      </c>
      <c r="H1096" s="240">
        <v>414</v>
      </c>
      <c r="I1096" s="242">
        <v>5.4999999999999997E-3</v>
      </c>
      <c r="J1096" s="240">
        <v>75312</v>
      </c>
      <c r="L1096" s="247"/>
      <c r="M1096" s="248"/>
      <c r="N1096" s="240"/>
      <c r="O1096" s="250"/>
    </row>
    <row r="1097" spans="1:15" x14ac:dyDescent="0.25">
      <c r="A1097" s="240" t="s">
        <v>503</v>
      </c>
      <c r="B1097" s="239">
        <v>23657502</v>
      </c>
      <c r="C1097" s="240" t="s">
        <v>404</v>
      </c>
      <c r="E1097" s="243">
        <v>45643</v>
      </c>
      <c r="G1097" s="240">
        <v>0</v>
      </c>
      <c r="H1097" s="240">
        <v>18781</v>
      </c>
      <c r="I1097" s="242">
        <v>5.4999999999999997E-3</v>
      </c>
      <c r="J1097" s="240">
        <v>3414762</v>
      </c>
      <c r="L1097" s="247"/>
      <c r="M1097" s="248"/>
      <c r="N1097" s="240"/>
      <c r="O1097" s="250"/>
    </row>
    <row r="1098" spans="1:15" x14ac:dyDescent="0.25">
      <c r="A1098" s="240" t="s">
        <v>503</v>
      </c>
      <c r="B1098" s="239">
        <v>23657502</v>
      </c>
      <c r="C1098" s="240" t="s">
        <v>404</v>
      </c>
      <c r="E1098" s="243">
        <v>45643</v>
      </c>
      <c r="G1098" s="240">
        <v>0</v>
      </c>
      <c r="H1098" s="240">
        <v>1768</v>
      </c>
      <c r="I1098" s="242">
        <v>5.4999999999999997E-3</v>
      </c>
      <c r="J1098" s="240">
        <v>321390</v>
      </c>
      <c r="L1098" s="247"/>
      <c r="M1098" s="248"/>
      <c r="N1098" s="240"/>
      <c r="O1098" s="250"/>
    </row>
    <row r="1099" spans="1:15" x14ac:dyDescent="0.25">
      <c r="A1099" s="240" t="s">
        <v>503</v>
      </c>
      <c r="B1099" s="239">
        <v>23657502</v>
      </c>
      <c r="C1099" s="240" t="s">
        <v>404</v>
      </c>
      <c r="E1099" s="243">
        <v>45643</v>
      </c>
      <c r="G1099" s="240">
        <v>0</v>
      </c>
      <c r="H1099" s="240">
        <v>30399</v>
      </c>
      <c r="I1099" s="242">
        <v>5.4999999999999997E-3</v>
      </c>
      <c r="J1099" s="240">
        <v>5527078</v>
      </c>
      <c r="L1099" s="247"/>
      <c r="M1099" s="248"/>
      <c r="N1099" s="240"/>
      <c r="O1099" s="250"/>
    </row>
    <row r="1100" spans="1:15" x14ac:dyDescent="0.25">
      <c r="A1100" s="240" t="s">
        <v>503</v>
      </c>
      <c r="B1100" s="239">
        <v>23657502</v>
      </c>
      <c r="C1100" s="240" t="s">
        <v>404</v>
      </c>
      <c r="E1100" s="243">
        <v>45643</v>
      </c>
      <c r="G1100" s="240">
        <v>0</v>
      </c>
      <c r="H1100" s="240">
        <v>22014</v>
      </c>
      <c r="I1100" s="242">
        <v>5.4999999999999997E-3</v>
      </c>
      <c r="J1100" s="240">
        <v>4002610</v>
      </c>
      <c r="L1100" s="247"/>
      <c r="M1100" s="248"/>
      <c r="N1100" s="240"/>
      <c r="O1100" s="250"/>
    </row>
    <row r="1101" spans="1:15" x14ac:dyDescent="0.25">
      <c r="A1101" s="240" t="s">
        <v>503</v>
      </c>
      <c r="B1101" s="239">
        <v>23657502</v>
      </c>
      <c r="C1101" s="240" t="s">
        <v>404</v>
      </c>
      <c r="E1101" s="243">
        <v>45643</v>
      </c>
      <c r="G1101" s="240">
        <v>0</v>
      </c>
      <c r="H1101" s="240">
        <v>1042</v>
      </c>
      <c r="I1101" s="242">
        <v>5.4999999999999997E-3</v>
      </c>
      <c r="J1101" s="240">
        <v>189476</v>
      </c>
      <c r="L1101" s="247"/>
      <c r="M1101" s="248"/>
      <c r="N1101" s="240"/>
      <c r="O1101" s="250"/>
    </row>
    <row r="1102" spans="1:15" x14ac:dyDescent="0.25">
      <c r="A1102" s="240" t="s">
        <v>503</v>
      </c>
      <c r="B1102" s="239">
        <v>23657502</v>
      </c>
      <c r="C1102" s="240" t="s">
        <v>404</v>
      </c>
      <c r="E1102" s="243">
        <v>45643</v>
      </c>
      <c r="G1102" s="240">
        <v>0</v>
      </c>
      <c r="H1102" s="240">
        <v>723</v>
      </c>
      <c r="I1102" s="242">
        <v>5.4999999999999997E-3</v>
      </c>
      <c r="J1102" s="240">
        <v>131400</v>
      </c>
      <c r="L1102" s="247"/>
      <c r="M1102" s="248"/>
      <c r="N1102" s="240"/>
      <c r="O1102" s="250"/>
    </row>
    <row r="1103" spans="1:15" x14ac:dyDescent="0.25">
      <c r="A1103" s="240" t="s">
        <v>503</v>
      </c>
      <c r="B1103" s="239">
        <v>23657502</v>
      </c>
      <c r="C1103" s="240" t="s">
        <v>404</v>
      </c>
      <c r="E1103" s="243">
        <v>45643</v>
      </c>
      <c r="G1103" s="240">
        <v>0</v>
      </c>
      <c r="H1103" s="240">
        <v>812</v>
      </c>
      <c r="I1103" s="242">
        <v>5.4999999999999997E-3</v>
      </c>
      <c r="J1103" s="240">
        <v>147600</v>
      </c>
      <c r="L1103" s="247"/>
      <c r="M1103" s="248"/>
      <c r="N1103" s="240"/>
      <c r="O1103" s="250"/>
    </row>
    <row r="1104" spans="1:15" x14ac:dyDescent="0.25">
      <c r="A1104" s="240" t="s">
        <v>503</v>
      </c>
      <c r="B1104" s="239">
        <v>23657502</v>
      </c>
      <c r="C1104" s="240" t="s">
        <v>404</v>
      </c>
      <c r="E1104" s="243">
        <v>45643</v>
      </c>
      <c r="G1104" s="240">
        <v>0</v>
      </c>
      <c r="H1104" s="240">
        <v>1015</v>
      </c>
      <c r="I1104" s="242">
        <v>5.4999999999999997E-3</v>
      </c>
      <c r="J1104" s="240">
        <v>184500</v>
      </c>
      <c r="L1104" s="247"/>
      <c r="M1104" s="248"/>
      <c r="N1104" s="240"/>
      <c r="O1104" s="250"/>
    </row>
    <row r="1105" spans="1:15" x14ac:dyDescent="0.25">
      <c r="A1105" s="240" t="s">
        <v>503</v>
      </c>
      <c r="B1105" s="239">
        <v>23657502</v>
      </c>
      <c r="C1105" s="240" t="s">
        <v>404</v>
      </c>
      <c r="E1105" s="243">
        <v>45643</v>
      </c>
      <c r="G1105" s="240">
        <v>0</v>
      </c>
      <c r="H1105" s="240">
        <v>2145</v>
      </c>
      <c r="I1105" s="242">
        <v>5.4999999999999997E-3</v>
      </c>
      <c r="J1105" s="240">
        <v>390000</v>
      </c>
      <c r="L1105" s="247"/>
      <c r="M1105" s="248"/>
      <c r="N1105" s="240"/>
      <c r="O1105" s="250"/>
    </row>
    <row r="1106" spans="1:15" x14ac:dyDescent="0.25">
      <c r="A1106" s="240" t="s">
        <v>503</v>
      </c>
      <c r="B1106" s="239">
        <v>23657502</v>
      </c>
      <c r="C1106" s="240" t="s">
        <v>404</v>
      </c>
      <c r="E1106" s="243">
        <v>45643</v>
      </c>
      <c r="G1106" s="240">
        <v>0</v>
      </c>
      <c r="H1106" s="240">
        <v>9845</v>
      </c>
      <c r="I1106" s="242">
        <v>5.4999999999999997E-3</v>
      </c>
      <c r="J1106" s="240">
        <v>1790000</v>
      </c>
      <c r="L1106" s="247"/>
      <c r="M1106" s="248"/>
      <c r="N1106" s="240"/>
      <c r="O1106" s="250"/>
    </row>
    <row r="1107" spans="1:15" x14ac:dyDescent="0.25">
      <c r="A1107" s="240" t="s">
        <v>503</v>
      </c>
      <c r="B1107" s="239">
        <v>23657502</v>
      </c>
      <c r="C1107" s="240" t="s">
        <v>404</v>
      </c>
      <c r="E1107" s="243">
        <v>45643</v>
      </c>
      <c r="G1107" s="240">
        <v>0</v>
      </c>
      <c r="H1107" s="240">
        <v>62243</v>
      </c>
      <c r="I1107" s="242">
        <v>5.4999999999999997E-3</v>
      </c>
      <c r="J1107" s="240">
        <v>11316959.999818999</v>
      </c>
      <c r="L1107" s="247"/>
      <c r="M1107" s="248"/>
      <c r="N1107" s="240"/>
      <c r="O1107" s="250"/>
    </row>
    <row r="1108" spans="1:15" x14ac:dyDescent="0.25">
      <c r="A1108" s="240" t="s">
        <v>503</v>
      </c>
      <c r="B1108" s="239">
        <v>23657502</v>
      </c>
      <c r="C1108" s="240" t="s">
        <v>404</v>
      </c>
      <c r="E1108" s="243">
        <v>45643</v>
      </c>
      <c r="G1108" s="240">
        <v>0</v>
      </c>
      <c r="H1108" s="240">
        <v>25296</v>
      </c>
      <c r="I1108" s="242">
        <v>5.4999999999999997E-3</v>
      </c>
      <c r="J1108" s="240">
        <v>4599244</v>
      </c>
      <c r="L1108" s="247"/>
      <c r="M1108" s="248"/>
      <c r="N1108" s="240"/>
      <c r="O1108" s="250"/>
    </row>
    <row r="1109" spans="1:15" x14ac:dyDescent="0.25">
      <c r="A1109" s="240" t="s">
        <v>503</v>
      </c>
      <c r="B1109" s="239">
        <v>23657502</v>
      </c>
      <c r="C1109" s="240" t="s">
        <v>404</v>
      </c>
      <c r="E1109" s="243">
        <v>45643</v>
      </c>
      <c r="G1109" s="240">
        <v>0</v>
      </c>
      <c r="H1109" s="240">
        <v>18513</v>
      </c>
      <c r="I1109" s="242">
        <v>5.4999999999999997E-3</v>
      </c>
      <c r="J1109" s="240">
        <v>3366000</v>
      </c>
      <c r="L1109" s="247"/>
      <c r="M1109" s="248"/>
      <c r="N1109" s="240"/>
      <c r="O1109" s="250"/>
    </row>
    <row r="1110" spans="1:15" x14ac:dyDescent="0.25">
      <c r="A1110" s="240" t="s">
        <v>503</v>
      </c>
      <c r="B1110" s="239">
        <v>23657502</v>
      </c>
      <c r="C1110" s="240" t="s">
        <v>404</v>
      </c>
      <c r="E1110" s="243">
        <v>45644</v>
      </c>
      <c r="G1110" s="240">
        <v>0</v>
      </c>
      <c r="H1110" s="240">
        <v>5853</v>
      </c>
      <c r="I1110" s="242">
        <v>5.4999999999999997E-3</v>
      </c>
      <c r="J1110" s="240">
        <v>1064262</v>
      </c>
      <c r="L1110" s="247"/>
      <c r="M1110" s="248"/>
      <c r="N1110" s="240"/>
      <c r="O1110" s="250"/>
    </row>
    <row r="1111" spans="1:15" x14ac:dyDescent="0.25">
      <c r="A1111" s="240" t="s">
        <v>503</v>
      </c>
      <c r="B1111" s="239">
        <v>23657502</v>
      </c>
      <c r="C1111" s="240" t="s">
        <v>404</v>
      </c>
      <c r="E1111" s="243">
        <v>45644</v>
      </c>
      <c r="G1111" s="240">
        <v>0</v>
      </c>
      <c r="H1111" s="240">
        <v>4455</v>
      </c>
      <c r="I1111" s="242">
        <v>5.4999999999999997E-3</v>
      </c>
      <c r="J1111" s="240">
        <v>809936</v>
      </c>
      <c r="L1111" s="247"/>
      <c r="M1111" s="248"/>
      <c r="N1111" s="240"/>
      <c r="O1111" s="250"/>
    </row>
    <row r="1112" spans="1:15" x14ac:dyDescent="0.25">
      <c r="A1112" s="240" t="s">
        <v>503</v>
      </c>
      <c r="B1112" s="239">
        <v>23657502</v>
      </c>
      <c r="C1112" s="240" t="s">
        <v>404</v>
      </c>
      <c r="E1112" s="243">
        <v>45644</v>
      </c>
      <c r="G1112" s="240">
        <v>0</v>
      </c>
      <c r="H1112" s="240">
        <v>979</v>
      </c>
      <c r="I1112" s="242">
        <v>5.4999999999999997E-3</v>
      </c>
      <c r="J1112" s="240">
        <v>177936</v>
      </c>
      <c r="L1112" s="247"/>
      <c r="M1112" s="248"/>
      <c r="N1112" s="240"/>
      <c r="O1112" s="250"/>
    </row>
    <row r="1113" spans="1:15" x14ac:dyDescent="0.25">
      <c r="A1113" s="240" t="s">
        <v>503</v>
      </c>
      <c r="B1113" s="239">
        <v>23657502</v>
      </c>
      <c r="C1113" s="240" t="s">
        <v>404</v>
      </c>
      <c r="E1113" s="243">
        <v>45644</v>
      </c>
      <c r="G1113" s="240">
        <v>0</v>
      </c>
      <c r="H1113" s="240">
        <v>12071</v>
      </c>
      <c r="I1113" s="242">
        <v>5.4999999999999997E-3</v>
      </c>
      <c r="J1113" s="240">
        <v>2194642</v>
      </c>
      <c r="L1113" s="247"/>
      <c r="M1113" s="248"/>
      <c r="N1113" s="240"/>
      <c r="O1113" s="250"/>
    </row>
    <row r="1114" spans="1:15" x14ac:dyDescent="0.25">
      <c r="A1114" s="240" t="s">
        <v>503</v>
      </c>
      <c r="B1114" s="239">
        <v>23657502</v>
      </c>
      <c r="C1114" s="240" t="s">
        <v>404</v>
      </c>
      <c r="E1114" s="243">
        <v>45644</v>
      </c>
      <c r="G1114" s="240">
        <v>0</v>
      </c>
      <c r="H1114" s="240">
        <v>1981</v>
      </c>
      <c r="I1114" s="242">
        <v>5.4999999999999997E-3</v>
      </c>
      <c r="J1114" s="240">
        <v>360140</v>
      </c>
      <c r="L1114" s="247"/>
      <c r="M1114" s="248"/>
      <c r="N1114" s="240"/>
      <c r="O1114" s="250"/>
    </row>
    <row r="1115" spans="1:15" x14ac:dyDescent="0.25">
      <c r="A1115" s="240" t="s">
        <v>503</v>
      </c>
      <c r="B1115" s="239">
        <v>23657502</v>
      </c>
      <c r="C1115" s="240" t="s">
        <v>404</v>
      </c>
      <c r="E1115" s="243">
        <v>45644</v>
      </c>
      <c r="G1115" s="240">
        <v>0</v>
      </c>
      <c r="H1115" s="240">
        <v>2178</v>
      </c>
      <c r="I1115" s="242">
        <v>5.4999999999999997E-3</v>
      </c>
      <c r="J1115" s="240">
        <v>395920</v>
      </c>
      <c r="L1115" s="247"/>
      <c r="M1115" s="248"/>
      <c r="N1115" s="240"/>
      <c r="O1115" s="250"/>
    </row>
    <row r="1116" spans="1:15" x14ac:dyDescent="0.25">
      <c r="A1116" s="240" t="s">
        <v>503</v>
      </c>
      <c r="B1116" s="239">
        <v>23657502</v>
      </c>
      <c r="C1116" s="240" t="s">
        <v>404</v>
      </c>
      <c r="E1116" s="243">
        <v>45644</v>
      </c>
      <c r="G1116" s="240">
        <v>0</v>
      </c>
      <c r="H1116" s="240">
        <v>3535</v>
      </c>
      <c r="I1116" s="242">
        <v>5.4999999999999997E-3</v>
      </c>
      <c r="J1116" s="240">
        <v>642780</v>
      </c>
      <c r="L1116" s="247"/>
      <c r="M1116" s="248"/>
      <c r="N1116" s="240"/>
      <c r="O1116" s="250"/>
    </row>
    <row r="1117" spans="1:15" x14ac:dyDescent="0.25">
      <c r="A1117" s="240" t="s">
        <v>503</v>
      </c>
      <c r="B1117" s="239">
        <v>23657502</v>
      </c>
      <c r="C1117" s="240" t="s">
        <v>404</v>
      </c>
      <c r="E1117" s="243">
        <v>45644</v>
      </c>
      <c r="G1117" s="240">
        <v>0</v>
      </c>
      <c r="H1117" s="240">
        <v>3535</v>
      </c>
      <c r="I1117" s="242">
        <v>5.4999999999999997E-3</v>
      </c>
      <c r="J1117" s="240">
        <v>642780</v>
      </c>
      <c r="L1117" s="247"/>
      <c r="M1117" s="248"/>
      <c r="N1117" s="240"/>
      <c r="O1117" s="250"/>
    </row>
    <row r="1118" spans="1:15" x14ac:dyDescent="0.25">
      <c r="A1118" s="240" t="s">
        <v>503</v>
      </c>
      <c r="B1118" s="239">
        <v>23657502</v>
      </c>
      <c r="C1118" s="240" t="s">
        <v>404</v>
      </c>
      <c r="E1118" s="243">
        <v>45644</v>
      </c>
      <c r="G1118" s="240">
        <v>0</v>
      </c>
      <c r="H1118" s="240">
        <v>589</v>
      </c>
      <c r="I1118" s="242">
        <v>5.4999999999999997E-3</v>
      </c>
      <c r="J1118" s="240">
        <v>107130</v>
      </c>
      <c r="L1118" s="247"/>
      <c r="M1118" s="248"/>
      <c r="N1118" s="240"/>
      <c r="O1118" s="250"/>
    </row>
    <row r="1119" spans="1:15" x14ac:dyDescent="0.25">
      <c r="A1119" s="240" t="s">
        <v>503</v>
      </c>
      <c r="B1119" s="239">
        <v>23657502</v>
      </c>
      <c r="C1119" s="240" t="s">
        <v>404</v>
      </c>
      <c r="E1119" s="243">
        <v>45644</v>
      </c>
      <c r="G1119" s="240">
        <v>0</v>
      </c>
      <c r="H1119" s="240">
        <v>589</v>
      </c>
      <c r="I1119" s="242">
        <v>5.4999999999999997E-3</v>
      </c>
      <c r="J1119" s="240">
        <v>107130</v>
      </c>
      <c r="L1119" s="247"/>
      <c r="M1119" s="248"/>
      <c r="N1119" s="240"/>
      <c r="O1119" s="250"/>
    </row>
    <row r="1120" spans="1:15" x14ac:dyDescent="0.25">
      <c r="A1120" s="240" t="s">
        <v>503</v>
      </c>
      <c r="B1120" s="239">
        <v>23657502</v>
      </c>
      <c r="C1120" s="240" t="s">
        <v>404</v>
      </c>
      <c r="E1120" s="243">
        <v>45644</v>
      </c>
      <c r="G1120" s="240">
        <v>0</v>
      </c>
      <c r="H1120" s="240">
        <v>589</v>
      </c>
      <c r="I1120" s="242">
        <v>5.4999999999999997E-3</v>
      </c>
      <c r="J1120" s="240">
        <v>107130</v>
      </c>
      <c r="L1120" s="247"/>
      <c r="M1120" s="248"/>
      <c r="N1120" s="240"/>
      <c r="O1120" s="250"/>
    </row>
    <row r="1121" spans="1:15" x14ac:dyDescent="0.25">
      <c r="A1121" s="240" t="s">
        <v>503</v>
      </c>
      <c r="B1121" s="239">
        <v>23657502</v>
      </c>
      <c r="C1121" s="240" t="s">
        <v>404</v>
      </c>
      <c r="E1121" s="243">
        <v>45644</v>
      </c>
      <c r="G1121" s="240">
        <v>0</v>
      </c>
      <c r="H1121" s="240">
        <v>21217</v>
      </c>
      <c r="I1121" s="242">
        <v>5.4999999999999997E-3</v>
      </c>
      <c r="J1121" s="240">
        <v>3857566</v>
      </c>
      <c r="L1121" s="247"/>
      <c r="M1121" s="248"/>
      <c r="N1121" s="240"/>
      <c r="O1121" s="250"/>
    </row>
    <row r="1122" spans="1:15" x14ac:dyDescent="0.25">
      <c r="A1122" s="240" t="s">
        <v>503</v>
      </c>
      <c r="B1122" s="239">
        <v>23657502</v>
      </c>
      <c r="C1122" s="240" t="s">
        <v>404</v>
      </c>
      <c r="E1122" s="243">
        <v>45644</v>
      </c>
      <c r="G1122" s="240">
        <v>0</v>
      </c>
      <c r="H1122" s="240">
        <v>11752</v>
      </c>
      <c r="I1122" s="242">
        <v>5.4999999999999997E-3</v>
      </c>
      <c r="J1122" s="240">
        <v>2136682</v>
      </c>
      <c r="L1122" s="247"/>
      <c r="M1122" s="248"/>
      <c r="N1122" s="240"/>
      <c r="O1122" s="250"/>
    </row>
    <row r="1123" spans="1:15" x14ac:dyDescent="0.25">
      <c r="A1123" s="240" t="s">
        <v>503</v>
      </c>
      <c r="B1123" s="239">
        <v>23657502</v>
      </c>
      <c r="C1123" s="240" t="s">
        <v>404</v>
      </c>
      <c r="E1123" s="243">
        <v>45644</v>
      </c>
      <c r="G1123" s="240">
        <v>0</v>
      </c>
      <c r="H1123" s="240">
        <v>4100</v>
      </c>
      <c r="I1123" s="242">
        <v>5.4999999999999997E-3</v>
      </c>
      <c r="J1123" s="240">
        <v>745468</v>
      </c>
      <c r="L1123" s="247"/>
      <c r="M1123" s="248"/>
      <c r="N1123" s="240"/>
      <c r="O1123" s="250"/>
    </row>
    <row r="1124" spans="1:15" x14ac:dyDescent="0.25">
      <c r="A1124" s="240" t="s">
        <v>503</v>
      </c>
      <c r="B1124" s="239">
        <v>23657502</v>
      </c>
      <c r="C1124" s="240" t="s">
        <v>404</v>
      </c>
      <c r="E1124" s="243">
        <v>45644</v>
      </c>
      <c r="G1124" s="240">
        <v>0</v>
      </c>
      <c r="H1124" s="240">
        <v>254</v>
      </c>
      <c r="I1124" s="242">
        <v>5.4999999999999997E-3</v>
      </c>
      <c r="J1124" s="240">
        <v>46200</v>
      </c>
      <c r="L1124" s="247"/>
      <c r="M1124" s="248"/>
      <c r="N1124" s="240"/>
      <c r="O1124" s="250"/>
    </row>
    <row r="1125" spans="1:15" x14ac:dyDescent="0.25">
      <c r="A1125" s="240" t="s">
        <v>503</v>
      </c>
      <c r="B1125" s="239">
        <v>23657502</v>
      </c>
      <c r="C1125" s="240" t="s">
        <v>404</v>
      </c>
      <c r="E1125" s="243">
        <v>45644</v>
      </c>
      <c r="G1125" s="240">
        <v>0</v>
      </c>
      <c r="H1125" s="240">
        <v>1865</v>
      </c>
      <c r="I1125" s="242">
        <v>5.4999999999999997E-3</v>
      </c>
      <c r="J1125" s="240">
        <v>339168</v>
      </c>
      <c r="L1125" s="247"/>
      <c r="M1125" s="248"/>
      <c r="N1125" s="240"/>
      <c r="O1125" s="250"/>
    </row>
    <row r="1126" spans="1:15" x14ac:dyDescent="0.25">
      <c r="A1126" s="240" t="s">
        <v>503</v>
      </c>
      <c r="B1126" s="239">
        <v>23657502</v>
      </c>
      <c r="C1126" s="240" t="s">
        <v>404</v>
      </c>
      <c r="E1126" s="243">
        <v>45644</v>
      </c>
      <c r="G1126" s="240">
        <v>0</v>
      </c>
      <c r="H1126" s="240">
        <v>3252</v>
      </c>
      <c r="I1126" s="242">
        <v>5.4999999999999997E-3</v>
      </c>
      <c r="J1126" s="240">
        <v>591300</v>
      </c>
      <c r="L1126" s="247"/>
      <c r="M1126" s="248"/>
      <c r="N1126" s="240"/>
      <c r="O1126" s="250"/>
    </row>
    <row r="1127" spans="1:15" x14ac:dyDescent="0.25">
      <c r="A1127" s="240" t="s">
        <v>503</v>
      </c>
      <c r="B1127" s="239">
        <v>23657502</v>
      </c>
      <c r="C1127" s="240" t="s">
        <v>404</v>
      </c>
      <c r="E1127" s="243">
        <v>45644</v>
      </c>
      <c r="G1127" s="240">
        <v>0</v>
      </c>
      <c r="H1127" s="240">
        <v>71610</v>
      </c>
      <c r="I1127" s="242">
        <v>5.4999999999999997E-3</v>
      </c>
      <c r="J1127" s="240">
        <v>13019999.999987001</v>
      </c>
      <c r="L1127" s="247"/>
      <c r="M1127" s="248"/>
      <c r="N1127" s="240"/>
      <c r="O1127" s="250"/>
    </row>
    <row r="1128" spans="1:15" x14ac:dyDescent="0.25">
      <c r="A1128" s="240" t="s">
        <v>503</v>
      </c>
      <c r="B1128" s="239">
        <v>23657502</v>
      </c>
      <c r="C1128" s="240" t="s">
        <v>404</v>
      </c>
      <c r="E1128" s="243">
        <v>45645</v>
      </c>
      <c r="G1128" s="240">
        <v>0</v>
      </c>
      <c r="H1128" s="240">
        <v>14528</v>
      </c>
      <c r="I1128" s="242">
        <v>5.4999999999999997E-3</v>
      </c>
      <c r="J1128" s="240">
        <v>2641410</v>
      </c>
      <c r="L1128" s="247"/>
      <c r="M1128" s="248"/>
      <c r="N1128" s="240"/>
      <c r="O1128" s="250"/>
    </row>
    <row r="1129" spans="1:15" x14ac:dyDescent="0.25">
      <c r="A1129" s="240" t="s">
        <v>503</v>
      </c>
      <c r="B1129" s="239">
        <v>23657502</v>
      </c>
      <c r="C1129" s="240" t="s">
        <v>404</v>
      </c>
      <c r="E1129" s="243">
        <v>45645</v>
      </c>
      <c r="G1129" s="240">
        <v>0</v>
      </c>
      <c r="H1129" s="240">
        <v>38686</v>
      </c>
      <c r="I1129" s="242">
        <v>5.4999999999999997E-3</v>
      </c>
      <c r="J1129" s="240">
        <v>7033888</v>
      </c>
      <c r="L1129" s="247"/>
      <c r="M1129" s="248"/>
      <c r="N1129" s="240"/>
      <c r="O1129" s="250"/>
    </row>
    <row r="1130" spans="1:15" x14ac:dyDescent="0.25">
      <c r="A1130" s="240" t="s">
        <v>503</v>
      </c>
      <c r="B1130" s="239">
        <v>23657502</v>
      </c>
      <c r="C1130" s="240" t="s">
        <v>404</v>
      </c>
      <c r="E1130" s="243">
        <v>45645</v>
      </c>
      <c r="G1130" s="240">
        <v>0</v>
      </c>
      <c r="H1130" s="240">
        <v>87636</v>
      </c>
      <c r="I1130" s="242">
        <v>5.4999999999999997E-3</v>
      </c>
      <c r="J1130" s="240">
        <v>15933834</v>
      </c>
      <c r="L1130" s="247"/>
      <c r="M1130" s="248"/>
      <c r="N1130" s="240"/>
      <c r="O1130" s="250"/>
    </row>
    <row r="1131" spans="1:15" x14ac:dyDescent="0.25">
      <c r="A1131" s="240" t="s">
        <v>503</v>
      </c>
      <c r="B1131" s="239">
        <v>23657502</v>
      </c>
      <c r="C1131" s="240" t="s">
        <v>404</v>
      </c>
      <c r="E1131" s="243">
        <v>45645</v>
      </c>
      <c r="G1131" s="240">
        <v>0</v>
      </c>
      <c r="H1131" s="240">
        <v>1178</v>
      </c>
      <c r="I1131" s="242">
        <v>5.4999999999999997E-3</v>
      </c>
      <c r="J1131" s="240">
        <v>214260</v>
      </c>
      <c r="L1131" s="247"/>
      <c r="M1131" s="248"/>
      <c r="N1131" s="240"/>
      <c r="O1131" s="250"/>
    </row>
    <row r="1132" spans="1:15" x14ac:dyDescent="0.25">
      <c r="A1132" s="240" t="s">
        <v>503</v>
      </c>
      <c r="B1132" s="239">
        <v>23657502</v>
      </c>
      <c r="C1132" s="240" t="s">
        <v>404</v>
      </c>
      <c r="E1132" s="243">
        <v>45645</v>
      </c>
      <c r="G1132" s="240">
        <v>0</v>
      </c>
      <c r="H1132" s="240">
        <v>1590</v>
      </c>
      <c r="I1132" s="242">
        <v>5.4999999999999997E-3</v>
      </c>
      <c r="J1132" s="240">
        <v>289016</v>
      </c>
      <c r="L1132" s="247"/>
      <c r="M1132" s="248"/>
      <c r="N1132" s="240"/>
      <c r="O1132" s="250"/>
    </row>
    <row r="1133" spans="1:15" x14ac:dyDescent="0.25">
      <c r="A1133" s="240" t="s">
        <v>503</v>
      </c>
      <c r="B1133" s="239">
        <v>23657502</v>
      </c>
      <c r="C1133" s="240" t="s">
        <v>404</v>
      </c>
      <c r="E1133" s="243">
        <v>45645</v>
      </c>
      <c r="G1133" s="240">
        <v>0</v>
      </c>
      <c r="H1133" s="240">
        <v>1677</v>
      </c>
      <c r="I1133" s="242">
        <v>5.4999999999999997E-3</v>
      </c>
      <c r="J1133" s="240">
        <v>304896</v>
      </c>
      <c r="L1133" s="247"/>
      <c r="M1133" s="248"/>
      <c r="N1133" s="240"/>
      <c r="O1133" s="250"/>
    </row>
    <row r="1134" spans="1:15" x14ac:dyDescent="0.25">
      <c r="A1134" s="240" t="s">
        <v>503</v>
      </c>
      <c r="B1134" s="239">
        <v>23657502</v>
      </c>
      <c r="C1134" s="240" t="s">
        <v>404</v>
      </c>
      <c r="E1134" s="243">
        <v>45645</v>
      </c>
      <c r="G1134" s="240">
        <v>0</v>
      </c>
      <c r="H1134" s="240">
        <v>516</v>
      </c>
      <c r="I1134" s="242">
        <v>5.4999999999999997E-3</v>
      </c>
      <c r="J1134" s="240">
        <v>93810</v>
      </c>
      <c r="L1134" s="247"/>
      <c r="M1134" s="248"/>
      <c r="N1134" s="240"/>
      <c r="O1134" s="250"/>
    </row>
    <row r="1135" spans="1:15" x14ac:dyDescent="0.25">
      <c r="A1135" s="240" t="s">
        <v>503</v>
      </c>
      <c r="B1135" s="239">
        <v>23657502</v>
      </c>
      <c r="C1135" s="240" t="s">
        <v>404</v>
      </c>
      <c r="E1135" s="243">
        <v>45645</v>
      </c>
      <c r="G1135" s="240">
        <v>0</v>
      </c>
      <c r="H1135" s="240">
        <v>32103</v>
      </c>
      <c r="I1135" s="242">
        <v>5.4999999999999997E-3</v>
      </c>
      <c r="J1135" s="240">
        <v>5836890</v>
      </c>
      <c r="L1135" s="247"/>
      <c r="M1135" s="248"/>
      <c r="N1135" s="240"/>
      <c r="O1135" s="250"/>
    </row>
    <row r="1136" spans="1:15" x14ac:dyDescent="0.25">
      <c r="A1136" s="240" t="s">
        <v>503</v>
      </c>
      <c r="B1136" s="239">
        <v>23657502</v>
      </c>
      <c r="C1136" s="240" t="s">
        <v>404</v>
      </c>
      <c r="E1136" s="243">
        <v>45645</v>
      </c>
      <c r="G1136" s="240">
        <v>0</v>
      </c>
      <c r="H1136" s="240">
        <v>78188</v>
      </c>
      <c r="I1136" s="242">
        <v>5.4999999999999997E-3</v>
      </c>
      <c r="J1136" s="240">
        <v>14216072</v>
      </c>
      <c r="L1136" s="247"/>
      <c r="M1136" s="248"/>
      <c r="N1136" s="240"/>
      <c r="O1136" s="250"/>
    </row>
    <row r="1137" spans="1:15" x14ac:dyDescent="0.25">
      <c r="A1137" s="240" t="s">
        <v>503</v>
      </c>
      <c r="B1137" s="239">
        <v>23657502</v>
      </c>
      <c r="C1137" s="240" t="s">
        <v>404</v>
      </c>
      <c r="E1137" s="243">
        <v>45645</v>
      </c>
      <c r="G1137" s="240">
        <v>0</v>
      </c>
      <c r="H1137" s="240">
        <v>155597</v>
      </c>
      <c r="I1137" s="242">
        <v>5.4999999999999997E-3</v>
      </c>
      <c r="J1137" s="240">
        <v>28290282</v>
      </c>
      <c r="L1137" s="247"/>
      <c r="M1137" s="248"/>
      <c r="N1137" s="240"/>
      <c r="O1137" s="250"/>
    </row>
    <row r="1138" spans="1:15" x14ac:dyDescent="0.25">
      <c r="A1138" s="240" t="s">
        <v>503</v>
      </c>
      <c r="B1138" s="239">
        <v>23657502</v>
      </c>
      <c r="C1138" s="240" t="s">
        <v>404</v>
      </c>
      <c r="E1138" s="243">
        <v>45645</v>
      </c>
      <c r="G1138" s="240">
        <v>0</v>
      </c>
      <c r="H1138" s="240">
        <v>684</v>
      </c>
      <c r="I1138" s="242">
        <v>5.4999999999999997E-3</v>
      </c>
      <c r="J1138" s="240">
        <v>124376</v>
      </c>
      <c r="L1138" s="247"/>
      <c r="M1138" s="248"/>
      <c r="N1138" s="240"/>
      <c r="O1138" s="250"/>
    </row>
    <row r="1139" spans="1:15" x14ac:dyDescent="0.25">
      <c r="A1139" s="240" t="s">
        <v>503</v>
      </c>
      <c r="B1139" s="239">
        <v>23657502</v>
      </c>
      <c r="C1139" s="240" t="s">
        <v>404</v>
      </c>
      <c r="E1139" s="243">
        <v>45645</v>
      </c>
      <c r="G1139" s="240">
        <v>0</v>
      </c>
      <c r="H1139" s="240">
        <v>1174</v>
      </c>
      <c r="I1139" s="242">
        <v>5.4999999999999997E-3</v>
      </c>
      <c r="J1139" s="240">
        <v>213388</v>
      </c>
      <c r="L1139" s="247"/>
      <c r="M1139" s="248"/>
      <c r="N1139" s="240"/>
      <c r="O1139" s="250"/>
    </row>
    <row r="1140" spans="1:15" x14ac:dyDescent="0.25">
      <c r="A1140" s="240" t="s">
        <v>503</v>
      </c>
      <c r="B1140" s="239">
        <v>23657502</v>
      </c>
      <c r="C1140" s="240" t="s">
        <v>404</v>
      </c>
      <c r="E1140" s="243">
        <v>45645</v>
      </c>
      <c r="G1140" s="240">
        <v>0</v>
      </c>
      <c r="H1140" s="240">
        <v>1569</v>
      </c>
      <c r="I1140" s="242">
        <v>5.4999999999999997E-3</v>
      </c>
      <c r="J1140" s="240">
        <v>285330</v>
      </c>
      <c r="L1140" s="247"/>
      <c r="M1140" s="248"/>
      <c r="N1140" s="240"/>
      <c r="O1140" s="250"/>
    </row>
    <row r="1141" spans="1:15" x14ac:dyDescent="0.25">
      <c r="A1141" s="240" t="s">
        <v>503</v>
      </c>
      <c r="B1141" s="239">
        <v>23657502</v>
      </c>
      <c r="C1141" s="240" t="s">
        <v>404</v>
      </c>
      <c r="E1141" s="243">
        <v>45645</v>
      </c>
      <c r="G1141" s="240">
        <v>0</v>
      </c>
      <c r="H1141" s="240">
        <v>1561</v>
      </c>
      <c r="I1141" s="242">
        <v>5.4999999999999997E-3</v>
      </c>
      <c r="J1141" s="240">
        <v>283892</v>
      </c>
      <c r="L1141" s="247"/>
      <c r="M1141" s="248"/>
      <c r="N1141" s="240"/>
      <c r="O1141" s="250"/>
    </row>
    <row r="1142" spans="1:15" x14ac:dyDescent="0.25">
      <c r="A1142" s="240" t="s">
        <v>503</v>
      </c>
      <c r="B1142" s="239">
        <v>23657502</v>
      </c>
      <c r="C1142" s="240" t="s">
        <v>404</v>
      </c>
      <c r="E1142" s="243">
        <v>45645</v>
      </c>
      <c r="G1142" s="240">
        <v>0</v>
      </c>
      <c r="H1142" s="240">
        <v>3108</v>
      </c>
      <c r="I1142" s="242">
        <v>5.4999999999999997E-3</v>
      </c>
      <c r="J1142" s="240">
        <v>565068</v>
      </c>
      <c r="L1142" s="247"/>
      <c r="M1142" s="248"/>
      <c r="N1142" s="240"/>
      <c r="O1142" s="250"/>
    </row>
    <row r="1143" spans="1:15" x14ac:dyDescent="0.25">
      <c r="A1143" s="240" t="s">
        <v>503</v>
      </c>
      <c r="B1143" s="239">
        <v>23657502</v>
      </c>
      <c r="C1143" s="240" t="s">
        <v>404</v>
      </c>
      <c r="E1143" s="243">
        <v>45645</v>
      </c>
      <c r="G1143" s="240">
        <v>0</v>
      </c>
      <c r="H1143" s="240">
        <v>2946</v>
      </c>
      <c r="I1143" s="242">
        <v>5.4999999999999997E-3</v>
      </c>
      <c r="J1143" s="240">
        <v>535650</v>
      </c>
      <c r="L1143" s="247"/>
      <c r="M1143" s="248"/>
      <c r="N1143" s="240"/>
      <c r="O1143" s="250"/>
    </row>
    <row r="1144" spans="1:15" x14ac:dyDescent="0.25">
      <c r="A1144" s="240" t="s">
        <v>503</v>
      </c>
      <c r="B1144" s="239">
        <v>23657502</v>
      </c>
      <c r="C1144" s="240" t="s">
        <v>404</v>
      </c>
      <c r="E1144" s="243">
        <v>45645</v>
      </c>
      <c r="G1144" s="240">
        <v>0</v>
      </c>
      <c r="H1144" s="240">
        <v>38360</v>
      </c>
      <c r="I1144" s="242">
        <v>5.4999999999999997E-3</v>
      </c>
      <c r="J1144" s="240">
        <v>6974624</v>
      </c>
      <c r="L1144" s="247"/>
      <c r="M1144" s="248"/>
      <c r="N1144" s="240"/>
      <c r="O1144" s="250"/>
    </row>
    <row r="1145" spans="1:15" x14ac:dyDescent="0.25">
      <c r="A1145" s="240" t="s">
        <v>503</v>
      </c>
      <c r="B1145" s="239">
        <v>23657502</v>
      </c>
      <c r="C1145" s="240" t="s">
        <v>404</v>
      </c>
      <c r="E1145" s="243">
        <v>45645</v>
      </c>
      <c r="G1145" s="240">
        <v>0</v>
      </c>
      <c r="H1145" s="240">
        <v>19657</v>
      </c>
      <c r="I1145" s="242">
        <v>5.4999999999999997E-3</v>
      </c>
      <c r="J1145" s="240">
        <v>3573934</v>
      </c>
      <c r="L1145" s="247"/>
      <c r="M1145" s="248"/>
      <c r="N1145" s="240"/>
      <c r="O1145" s="250"/>
    </row>
    <row r="1146" spans="1:15" x14ac:dyDescent="0.25">
      <c r="A1146" s="240" t="s">
        <v>503</v>
      </c>
      <c r="B1146" s="239">
        <v>23657502</v>
      </c>
      <c r="C1146" s="240" t="s">
        <v>404</v>
      </c>
      <c r="E1146" s="243">
        <v>45645</v>
      </c>
      <c r="G1146" s="240">
        <v>0</v>
      </c>
      <c r="H1146" s="240">
        <v>6578</v>
      </c>
      <c r="I1146" s="242">
        <v>5.4999999999999997E-3</v>
      </c>
      <c r="J1146" s="240">
        <v>1196012</v>
      </c>
      <c r="L1146" s="247"/>
      <c r="M1146" s="248"/>
      <c r="N1146" s="240"/>
      <c r="O1146" s="250"/>
    </row>
    <row r="1147" spans="1:15" x14ac:dyDescent="0.25">
      <c r="A1147" s="240" t="s">
        <v>503</v>
      </c>
      <c r="B1147" s="239">
        <v>23657502</v>
      </c>
      <c r="C1147" s="240" t="s">
        <v>404</v>
      </c>
      <c r="E1147" s="243">
        <v>45645</v>
      </c>
      <c r="G1147" s="240">
        <v>0</v>
      </c>
      <c r="H1147" s="240">
        <v>2445</v>
      </c>
      <c r="I1147" s="242">
        <v>5.4999999999999997E-3</v>
      </c>
      <c r="J1147" s="240">
        <v>444608</v>
      </c>
      <c r="L1147" s="247"/>
      <c r="M1147" s="248"/>
      <c r="N1147" s="240"/>
      <c r="O1147" s="250"/>
    </row>
    <row r="1148" spans="1:15" x14ac:dyDescent="0.25">
      <c r="A1148" s="240" t="s">
        <v>503</v>
      </c>
      <c r="B1148" s="239">
        <v>23657502</v>
      </c>
      <c r="C1148" s="240" t="s">
        <v>404</v>
      </c>
      <c r="E1148" s="243">
        <v>45645</v>
      </c>
      <c r="G1148" s="240">
        <v>0</v>
      </c>
      <c r="H1148" s="240">
        <v>1406</v>
      </c>
      <c r="I1148" s="242">
        <v>5.4999999999999997E-3</v>
      </c>
      <c r="J1148" s="240">
        <v>255628</v>
      </c>
      <c r="L1148" s="247"/>
      <c r="M1148" s="248"/>
      <c r="N1148" s="240"/>
      <c r="O1148" s="250"/>
    </row>
    <row r="1149" spans="1:15" x14ac:dyDescent="0.25">
      <c r="A1149" s="240" t="s">
        <v>503</v>
      </c>
      <c r="B1149" s="239">
        <v>23657502</v>
      </c>
      <c r="C1149" s="240" t="s">
        <v>404</v>
      </c>
      <c r="E1149" s="243">
        <v>45645</v>
      </c>
      <c r="G1149" s="240">
        <v>0</v>
      </c>
      <c r="H1149" s="240">
        <v>499</v>
      </c>
      <c r="I1149" s="242">
        <v>5.4999999999999997E-3</v>
      </c>
      <c r="J1149" s="240">
        <v>90744</v>
      </c>
      <c r="L1149" s="247"/>
      <c r="M1149" s="248"/>
      <c r="N1149" s="240"/>
      <c r="O1149" s="250"/>
    </row>
    <row r="1150" spans="1:15" x14ac:dyDescent="0.25">
      <c r="A1150" s="240" t="s">
        <v>503</v>
      </c>
      <c r="B1150" s="239">
        <v>23657502</v>
      </c>
      <c r="C1150" s="240" t="s">
        <v>404</v>
      </c>
      <c r="E1150" s="243">
        <v>45645</v>
      </c>
      <c r="G1150" s="240">
        <v>0</v>
      </c>
      <c r="H1150" s="240">
        <v>1039</v>
      </c>
      <c r="I1150" s="242">
        <v>5.4999999999999997E-3</v>
      </c>
      <c r="J1150" s="240">
        <v>188980</v>
      </c>
      <c r="L1150" s="247"/>
      <c r="M1150" s="248"/>
      <c r="N1150" s="240"/>
      <c r="O1150" s="250"/>
    </row>
    <row r="1151" spans="1:15" x14ac:dyDescent="0.25">
      <c r="A1151" s="240" t="s">
        <v>503</v>
      </c>
      <c r="B1151" s="239">
        <v>23657502</v>
      </c>
      <c r="C1151" s="240" t="s">
        <v>404</v>
      </c>
      <c r="E1151" s="243">
        <v>45645</v>
      </c>
      <c r="G1151" s="240">
        <v>0</v>
      </c>
      <c r="H1151" s="240">
        <v>1177</v>
      </c>
      <c r="I1151" s="242">
        <v>5.4999999999999997E-3</v>
      </c>
      <c r="J1151" s="240">
        <v>214068</v>
      </c>
      <c r="L1151" s="247"/>
      <c r="M1151" s="248"/>
      <c r="N1151" s="240"/>
      <c r="O1151" s="250"/>
    </row>
    <row r="1152" spans="1:15" x14ac:dyDescent="0.25">
      <c r="A1152" s="240" t="s">
        <v>503</v>
      </c>
      <c r="B1152" s="239">
        <v>23657502</v>
      </c>
      <c r="C1152" s="240" t="s">
        <v>404</v>
      </c>
      <c r="E1152" s="243">
        <v>45645</v>
      </c>
      <c r="G1152" s="240">
        <v>0</v>
      </c>
      <c r="H1152" s="240">
        <v>25897</v>
      </c>
      <c r="I1152" s="242">
        <v>5.4999999999999997E-3</v>
      </c>
      <c r="J1152" s="240">
        <v>4708559.9999249997</v>
      </c>
      <c r="L1152" s="247"/>
      <c r="M1152" s="248"/>
      <c r="N1152" s="240"/>
      <c r="O1152" s="250"/>
    </row>
    <row r="1153" spans="1:15" x14ac:dyDescent="0.25">
      <c r="A1153" s="240" t="s">
        <v>503</v>
      </c>
      <c r="B1153" s="239">
        <v>23657502</v>
      </c>
      <c r="C1153" s="240" t="s">
        <v>404</v>
      </c>
      <c r="E1153" s="243">
        <v>45645</v>
      </c>
      <c r="G1153" s="240">
        <v>0</v>
      </c>
      <c r="H1153" s="240">
        <v>13443</v>
      </c>
      <c r="I1153" s="242">
        <v>5.4999999999999997E-3</v>
      </c>
      <c r="J1153" s="240">
        <v>2444225</v>
      </c>
      <c r="L1153" s="247"/>
      <c r="M1153" s="248"/>
      <c r="N1153" s="240"/>
      <c r="O1153" s="250"/>
    </row>
    <row r="1154" spans="1:15" x14ac:dyDescent="0.25">
      <c r="A1154" s="240" t="s">
        <v>503</v>
      </c>
      <c r="B1154" s="239">
        <v>23657502</v>
      </c>
      <c r="C1154" s="240" t="s">
        <v>404</v>
      </c>
      <c r="E1154" s="243">
        <v>45645</v>
      </c>
      <c r="G1154" s="240">
        <v>0</v>
      </c>
      <c r="H1154" s="240">
        <v>933</v>
      </c>
      <c r="I1154" s="242">
        <v>5.4999999999999997E-3</v>
      </c>
      <c r="J1154" s="240">
        <v>169584</v>
      </c>
      <c r="L1154" s="247"/>
      <c r="M1154" s="248"/>
      <c r="N1154" s="240"/>
      <c r="O1154" s="250"/>
    </row>
    <row r="1155" spans="1:15" x14ac:dyDescent="0.25">
      <c r="A1155" s="240" t="s">
        <v>503</v>
      </c>
      <c r="B1155" s="239">
        <v>23657502</v>
      </c>
      <c r="C1155" s="240" t="s">
        <v>404</v>
      </c>
      <c r="E1155" s="243">
        <v>45645</v>
      </c>
      <c r="G1155" s="240">
        <v>0</v>
      </c>
      <c r="H1155" s="240">
        <v>1181</v>
      </c>
      <c r="I1155" s="242">
        <v>5.4999999999999997E-3</v>
      </c>
      <c r="J1155" s="240">
        <v>214800</v>
      </c>
      <c r="L1155" s="247"/>
      <c r="M1155" s="248"/>
      <c r="N1155" s="240"/>
      <c r="O1155" s="250"/>
    </row>
    <row r="1156" spans="1:15" x14ac:dyDescent="0.25">
      <c r="A1156" s="240" t="s">
        <v>503</v>
      </c>
      <c r="B1156" s="239">
        <v>23657502</v>
      </c>
      <c r="C1156" s="240" t="s">
        <v>404</v>
      </c>
      <c r="E1156" s="243">
        <v>45645</v>
      </c>
      <c r="G1156" s="240">
        <v>0</v>
      </c>
      <c r="H1156" s="240">
        <v>723</v>
      </c>
      <c r="I1156" s="242">
        <v>5.4999999999999997E-3</v>
      </c>
      <c r="J1156" s="240">
        <v>131400</v>
      </c>
      <c r="L1156" s="247"/>
      <c r="M1156" s="248"/>
      <c r="N1156" s="240"/>
      <c r="O1156" s="250"/>
    </row>
    <row r="1157" spans="1:15" x14ac:dyDescent="0.25">
      <c r="A1157" s="240" t="s">
        <v>503</v>
      </c>
      <c r="B1157" s="239">
        <v>23657502</v>
      </c>
      <c r="C1157" s="240" t="s">
        <v>404</v>
      </c>
      <c r="E1157" s="243">
        <v>45645</v>
      </c>
      <c r="G1157" s="240">
        <v>0</v>
      </c>
      <c r="H1157" s="240">
        <v>1399</v>
      </c>
      <c r="I1157" s="242">
        <v>5.4999999999999997E-3</v>
      </c>
      <c r="J1157" s="240">
        <v>254376</v>
      </c>
      <c r="L1157" s="247"/>
      <c r="M1157" s="248"/>
      <c r="N1157" s="240"/>
      <c r="O1157" s="250"/>
    </row>
    <row r="1158" spans="1:15" x14ac:dyDescent="0.25">
      <c r="A1158" s="240" t="s">
        <v>503</v>
      </c>
      <c r="B1158" s="239">
        <v>23657502</v>
      </c>
      <c r="C1158" s="240" t="s">
        <v>404</v>
      </c>
      <c r="E1158" s="243">
        <v>45645</v>
      </c>
      <c r="G1158" s="240">
        <v>0</v>
      </c>
      <c r="H1158" s="240">
        <v>8558</v>
      </c>
      <c r="I1158" s="242">
        <v>5.4999999999999997E-3</v>
      </c>
      <c r="J1158" s="240">
        <v>1555992</v>
      </c>
      <c r="L1158" s="247"/>
      <c r="M1158" s="248"/>
      <c r="N1158" s="240"/>
      <c r="O1158" s="250"/>
    </row>
    <row r="1159" spans="1:15" x14ac:dyDescent="0.25">
      <c r="A1159" s="240" t="s">
        <v>503</v>
      </c>
      <c r="B1159" s="239">
        <v>23657502</v>
      </c>
      <c r="C1159" s="240" t="s">
        <v>404</v>
      </c>
      <c r="E1159" s="243">
        <v>45645</v>
      </c>
      <c r="G1159" s="240">
        <v>0</v>
      </c>
      <c r="H1159" s="240">
        <v>2294</v>
      </c>
      <c r="I1159" s="242">
        <v>5.4999999999999997E-3</v>
      </c>
      <c r="J1159" s="240">
        <v>417120</v>
      </c>
      <c r="L1159" s="247"/>
      <c r="M1159" s="248"/>
      <c r="N1159" s="240"/>
      <c r="O1159" s="250"/>
    </row>
    <row r="1160" spans="1:15" x14ac:dyDescent="0.25">
      <c r="A1160" s="240" t="s">
        <v>503</v>
      </c>
      <c r="B1160" s="239">
        <v>23657502</v>
      </c>
      <c r="C1160" s="240" t="s">
        <v>404</v>
      </c>
      <c r="E1160" s="243">
        <v>45645</v>
      </c>
      <c r="G1160" s="240">
        <v>0</v>
      </c>
      <c r="H1160" s="240">
        <v>2987</v>
      </c>
      <c r="I1160" s="242">
        <v>5.4999999999999997E-3</v>
      </c>
      <c r="J1160" s="240">
        <v>543156</v>
      </c>
      <c r="L1160" s="247"/>
      <c r="M1160" s="248"/>
      <c r="N1160" s="240"/>
      <c r="O1160" s="250"/>
    </row>
    <row r="1161" spans="1:15" x14ac:dyDescent="0.25">
      <c r="A1161" s="240" t="s">
        <v>503</v>
      </c>
      <c r="B1161" s="239">
        <v>23657502</v>
      </c>
      <c r="C1161" s="240" t="s">
        <v>404</v>
      </c>
      <c r="E1161" s="243">
        <v>45645</v>
      </c>
      <c r="G1161" s="240">
        <v>0</v>
      </c>
      <c r="H1161" s="240">
        <v>4115</v>
      </c>
      <c r="I1161" s="242">
        <v>5.4999999999999997E-3</v>
      </c>
      <c r="J1161" s="240">
        <v>748164</v>
      </c>
      <c r="L1161" s="247"/>
      <c r="M1161" s="248"/>
      <c r="N1161" s="240"/>
      <c r="O1161" s="250"/>
    </row>
    <row r="1162" spans="1:15" x14ac:dyDescent="0.25">
      <c r="A1162" s="240" t="s">
        <v>503</v>
      </c>
      <c r="B1162" s="239">
        <v>23657502</v>
      </c>
      <c r="C1162" s="240" t="s">
        <v>404</v>
      </c>
      <c r="E1162" s="243">
        <v>45645</v>
      </c>
      <c r="G1162" s="240">
        <v>0</v>
      </c>
      <c r="H1162" s="240">
        <v>3371</v>
      </c>
      <c r="I1162" s="242">
        <v>5.4999999999999997E-3</v>
      </c>
      <c r="J1162" s="240">
        <v>612948</v>
      </c>
      <c r="L1162" s="247"/>
      <c r="M1162" s="248"/>
      <c r="N1162" s="240"/>
      <c r="O1162" s="250"/>
    </row>
    <row r="1163" spans="1:15" x14ac:dyDescent="0.25">
      <c r="A1163" s="240" t="s">
        <v>503</v>
      </c>
      <c r="B1163" s="239">
        <v>23657502</v>
      </c>
      <c r="C1163" s="240" t="s">
        <v>404</v>
      </c>
      <c r="E1163" s="243">
        <v>45645</v>
      </c>
      <c r="G1163" s="240">
        <v>0</v>
      </c>
      <c r="H1163" s="240">
        <v>1246</v>
      </c>
      <c r="I1163" s="242">
        <v>5.4999999999999997E-3</v>
      </c>
      <c r="J1163" s="240">
        <v>226632</v>
      </c>
      <c r="L1163" s="247"/>
      <c r="M1163" s="248"/>
      <c r="N1163" s="240"/>
      <c r="O1163" s="250"/>
    </row>
    <row r="1164" spans="1:15" x14ac:dyDescent="0.25">
      <c r="A1164" s="240" t="s">
        <v>503</v>
      </c>
      <c r="B1164" s="239">
        <v>23657502</v>
      </c>
      <c r="C1164" s="240" t="s">
        <v>404</v>
      </c>
      <c r="E1164" s="243">
        <v>45645</v>
      </c>
      <c r="G1164" s="240">
        <v>0</v>
      </c>
      <c r="H1164" s="240">
        <v>20309</v>
      </c>
      <c r="I1164" s="242">
        <v>5.4999999999999997E-3</v>
      </c>
      <c r="J1164" s="240">
        <v>3692604</v>
      </c>
      <c r="L1164" s="247"/>
      <c r="M1164" s="248"/>
      <c r="N1164" s="240"/>
      <c r="O1164" s="250"/>
    </row>
    <row r="1165" spans="1:15" x14ac:dyDescent="0.25">
      <c r="A1165" s="240" t="s">
        <v>503</v>
      </c>
      <c r="B1165" s="239">
        <v>23657502</v>
      </c>
      <c r="C1165" s="240" t="s">
        <v>404</v>
      </c>
      <c r="E1165" s="243">
        <v>45645</v>
      </c>
      <c r="G1165" s="240">
        <v>0</v>
      </c>
      <c r="H1165" s="240">
        <v>11392</v>
      </c>
      <c r="I1165" s="242">
        <v>5.4999999999999997E-3</v>
      </c>
      <c r="J1165" s="240">
        <v>2071290</v>
      </c>
      <c r="L1165" s="247"/>
      <c r="M1165" s="248"/>
      <c r="N1165" s="240"/>
      <c r="O1165" s="250"/>
    </row>
    <row r="1166" spans="1:15" x14ac:dyDescent="0.25">
      <c r="A1166" s="240" t="s">
        <v>503</v>
      </c>
      <c r="B1166" s="239">
        <v>23657502</v>
      </c>
      <c r="C1166" s="240" t="s">
        <v>404</v>
      </c>
      <c r="E1166" s="243">
        <v>45645</v>
      </c>
      <c r="G1166" s="240">
        <v>0</v>
      </c>
      <c r="H1166" s="240">
        <v>6345</v>
      </c>
      <c r="I1166" s="242">
        <v>5.4999999999999997E-3</v>
      </c>
      <c r="J1166" s="240">
        <v>1153622</v>
      </c>
      <c r="L1166" s="247"/>
      <c r="M1166" s="248"/>
      <c r="N1166" s="240"/>
      <c r="O1166" s="250"/>
    </row>
    <row r="1167" spans="1:15" x14ac:dyDescent="0.25">
      <c r="A1167" s="240" t="s">
        <v>503</v>
      </c>
      <c r="B1167" s="239">
        <v>23657502</v>
      </c>
      <c r="C1167" s="240" t="s">
        <v>404</v>
      </c>
      <c r="E1167" s="243">
        <v>45645</v>
      </c>
      <c r="G1167" s="240">
        <v>0</v>
      </c>
      <c r="H1167" s="240">
        <v>6957</v>
      </c>
      <c r="I1167" s="242">
        <v>5.4999999999999997E-3</v>
      </c>
      <c r="J1167" s="240">
        <v>1264820</v>
      </c>
      <c r="L1167" s="247"/>
      <c r="M1167" s="248"/>
      <c r="N1167" s="240"/>
      <c r="O1167" s="250"/>
    </row>
    <row r="1168" spans="1:15" x14ac:dyDescent="0.25">
      <c r="A1168" s="240" t="s">
        <v>503</v>
      </c>
      <c r="B1168" s="239">
        <v>23657502</v>
      </c>
      <c r="C1168" s="240" t="s">
        <v>404</v>
      </c>
      <c r="E1168" s="243">
        <v>45645</v>
      </c>
      <c r="G1168" s="240">
        <v>0</v>
      </c>
      <c r="H1168" s="240">
        <v>14379</v>
      </c>
      <c r="I1168" s="242">
        <v>5.4999999999999997E-3</v>
      </c>
      <c r="J1168" s="240">
        <v>2614358</v>
      </c>
      <c r="L1168" s="247"/>
      <c r="M1168" s="248"/>
      <c r="N1168" s="240"/>
      <c r="O1168" s="250"/>
    </row>
    <row r="1169" spans="1:15" x14ac:dyDescent="0.25">
      <c r="A1169" s="240" t="s">
        <v>503</v>
      </c>
      <c r="B1169" s="239">
        <v>23657502</v>
      </c>
      <c r="C1169" s="240" t="s">
        <v>404</v>
      </c>
      <c r="E1169" s="243">
        <v>45645</v>
      </c>
      <c r="G1169" s="240">
        <v>0</v>
      </c>
      <c r="H1169" s="240">
        <v>26433</v>
      </c>
      <c r="I1169" s="242">
        <v>5.4999999999999997E-3</v>
      </c>
      <c r="J1169" s="240">
        <v>4806016</v>
      </c>
      <c r="L1169" s="247"/>
      <c r="M1169" s="248"/>
      <c r="N1169" s="240"/>
      <c r="O1169" s="250"/>
    </row>
    <row r="1170" spans="1:15" x14ac:dyDescent="0.25">
      <c r="A1170" s="240" t="s">
        <v>503</v>
      </c>
      <c r="B1170" s="239">
        <v>23657502</v>
      </c>
      <c r="C1170" s="240" t="s">
        <v>404</v>
      </c>
      <c r="E1170" s="243">
        <v>45645</v>
      </c>
      <c r="G1170" s="240">
        <v>0</v>
      </c>
      <c r="H1170" s="240">
        <v>21570</v>
      </c>
      <c r="I1170" s="242">
        <v>5.4999999999999997E-3</v>
      </c>
      <c r="J1170" s="240">
        <v>3921896</v>
      </c>
      <c r="L1170" s="247"/>
      <c r="M1170" s="248"/>
      <c r="N1170" s="240"/>
      <c r="O1170" s="250"/>
    </row>
    <row r="1171" spans="1:15" x14ac:dyDescent="0.25">
      <c r="A1171" s="240" t="s">
        <v>503</v>
      </c>
      <c r="B1171" s="239">
        <v>23657502</v>
      </c>
      <c r="C1171" s="240" t="s">
        <v>404</v>
      </c>
      <c r="E1171" s="243">
        <v>45645</v>
      </c>
      <c r="G1171" s="240">
        <v>0</v>
      </c>
      <c r="H1171" s="240">
        <v>23298</v>
      </c>
      <c r="I1171" s="242">
        <v>5.4999999999999997E-3</v>
      </c>
      <c r="J1171" s="240">
        <v>4236072</v>
      </c>
      <c r="L1171" s="247"/>
      <c r="M1171" s="248"/>
      <c r="N1171" s="240"/>
      <c r="O1171" s="250"/>
    </row>
    <row r="1172" spans="1:15" x14ac:dyDescent="0.25">
      <c r="A1172" s="240" t="s">
        <v>503</v>
      </c>
      <c r="B1172" s="239">
        <v>23657502</v>
      </c>
      <c r="C1172" s="240" t="s">
        <v>404</v>
      </c>
      <c r="E1172" s="243">
        <v>45645</v>
      </c>
      <c r="G1172" s="240">
        <v>0</v>
      </c>
      <c r="H1172" s="240">
        <v>8944</v>
      </c>
      <c r="I1172" s="242">
        <v>5.4999999999999997E-3</v>
      </c>
      <c r="J1172" s="240">
        <v>1626186</v>
      </c>
      <c r="L1172" s="247"/>
      <c r="M1172" s="248"/>
      <c r="N1172" s="240"/>
      <c r="O1172" s="250"/>
    </row>
    <row r="1173" spans="1:15" x14ac:dyDescent="0.25">
      <c r="A1173" s="240" t="s">
        <v>503</v>
      </c>
      <c r="B1173" s="239">
        <v>23657502</v>
      </c>
      <c r="C1173" s="240" t="s">
        <v>404</v>
      </c>
      <c r="E1173" s="243">
        <v>45645</v>
      </c>
      <c r="G1173" s="240">
        <v>0</v>
      </c>
      <c r="H1173" s="240">
        <v>554</v>
      </c>
      <c r="I1173" s="242">
        <v>5.4999999999999997E-3</v>
      </c>
      <c r="J1173" s="240">
        <v>100740</v>
      </c>
      <c r="L1173" s="247"/>
      <c r="M1173" s="248"/>
      <c r="N1173" s="240"/>
      <c r="O1173" s="250"/>
    </row>
    <row r="1174" spans="1:15" x14ac:dyDescent="0.25">
      <c r="A1174" s="240" t="s">
        <v>503</v>
      </c>
      <c r="B1174" s="239">
        <v>23657502</v>
      </c>
      <c r="C1174" s="240" t="s">
        <v>404</v>
      </c>
      <c r="E1174" s="243">
        <v>45645</v>
      </c>
      <c r="G1174" s="240">
        <v>0</v>
      </c>
      <c r="H1174" s="240">
        <v>554</v>
      </c>
      <c r="I1174" s="242">
        <v>5.4999999999999997E-3</v>
      </c>
      <c r="J1174" s="240">
        <v>100740</v>
      </c>
      <c r="L1174" s="247"/>
      <c r="M1174" s="248"/>
      <c r="N1174" s="240"/>
      <c r="O1174" s="250"/>
    </row>
    <row r="1175" spans="1:15" x14ac:dyDescent="0.25">
      <c r="A1175" s="240" t="s">
        <v>503</v>
      </c>
      <c r="B1175" s="239">
        <v>23657502</v>
      </c>
      <c r="C1175" s="240" t="s">
        <v>404</v>
      </c>
      <c r="E1175" s="243">
        <v>45645</v>
      </c>
      <c r="G1175" s="240">
        <v>0</v>
      </c>
      <c r="H1175" s="240">
        <v>554</v>
      </c>
      <c r="I1175" s="242">
        <v>5.4999999999999997E-3</v>
      </c>
      <c r="J1175" s="240">
        <v>100740</v>
      </c>
      <c r="L1175" s="247"/>
      <c r="M1175" s="248"/>
      <c r="N1175" s="240"/>
      <c r="O1175" s="250"/>
    </row>
    <row r="1176" spans="1:15" x14ac:dyDescent="0.25">
      <c r="A1176" s="240" t="s">
        <v>503</v>
      </c>
      <c r="B1176" s="239">
        <v>23657502</v>
      </c>
      <c r="C1176" s="240" t="s">
        <v>404</v>
      </c>
      <c r="E1176" s="243">
        <v>45645</v>
      </c>
      <c r="G1176" s="240">
        <v>0</v>
      </c>
      <c r="H1176" s="240">
        <v>507</v>
      </c>
      <c r="I1176" s="242">
        <v>5.4999999999999997E-3</v>
      </c>
      <c r="J1176" s="240">
        <v>92250</v>
      </c>
      <c r="L1176" s="247"/>
      <c r="M1176" s="248"/>
      <c r="N1176" s="240"/>
      <c r="O1176" s="250"/>
    </row>
    <row r="1177" spans="1:15" x14ac:dyDescent="0.25">
      <c r="A1177" s="240" t="s">
        <v>503</v>
      </c>
      <c r="B1177" s="239">
        <v>23657502</v>
      </c>
      <c r="C1177" s="240" t="s">
        <v>404</v>
      </c>
      <c r="E1177" s="243">
        <v>45645</v>
      </c>
      <c r="G1177" s="240">
        <v>0</v>
      </c>
      <c r="H1177" s="240">
        <v>507</v>
      </c>
      <c r="I1177" s="242">
        <v>5.4999999999999997E-3</v>
      </c>
      <c r="J1177" s="240">
        <v>92250</v>
      </c>
      <c r="L1177" s="247"/>
      <c r="M1177" s="248"/>
      <c r="N1177" s="240"/>
      <c r="O1177" s="250"/>
    </row>
    <row r="1178" spans="1:15" x14ac:dyDescent="0.25">
      <c r="A1178" s="240" t="s">
        <v>503</v>
      </c>
      <c r="B1178" s="239">
        <v>23657502</v>
      </c>
      <c r="C1178" s="240" t="s">
        <v>404</v>
      </c>
      <c r="E1178" s="243">
        <v>45646</v>
      </c>
      <c r="G1178" s="240">
        <v>0</v>
      </c>
      <c r="H1178" s="240">
        <v>414</v>
      </c>
      <c r="I1178" s="242">
        <v>5.4999999999999997E-3</v>
      </c>
      <c r="J1178" s="240">
        <v>75312</v>
      </c>
      <c r="L1178" s="247"/>
      <c r="M1178" s="248"/>
      <c r="N1178" s="240"/>
      <c r="O1178" s="250"/>
    </row>
    <row r="1179" spans="1:15" x14ac:dyDescent="0.25">
      <c r="A1179" s="240" t="s">
        <v>503</v>
      </c>
      <c r="B1179" s="239">
        <v>23657502</v>
      </c>
      <c r="C1179" s="240" t="s">
        <v>404</v>
      </c>
      <c r="E1179" s="243">
        <v>45646</v>
      </c>
      <c r="G1179" s="240">
        <v>0</v>
      </c>
      <c r="H1179" s="240">
        <v>414</v>
      </c>
      <c r="I1179" s="242">
        <v>5.4999999999999997E-3</v>
      </c>
      <c r="J1179" s="240">
        <v>75312</v>
      </c>
      <c r="L1179" s="247"/>
      <c r="M1179" s="248"/>
      <c r="N1179" s="240"/>
      <c r="O1179" s="250"/>
    </row>
    <row r="1180" spans="1:15" x14ac:dyDescent="0.25">
      <c r="A1180" s="240" t="s">
        <v>503</v>
      </c>
      <c r="B1180" s="239">
        <v>23657502</v>
      </c>
      <c r="C1180" s="240" t="s">
        <v>404</v>
      </c>
      <c r="E1180" s="243">
        <v>45646</v>
      </c>
      <c r="G1180" s="240">
        <v>0</v>
      </c>
      <c r="H1180" s="240">
        <v>414</v>
      </c>
      <c r="I1180" s="242">
        <v>5.4999999999999997E-3</v>
      </c>
      <c r="J1180" s="240">
        <v>75312</v>
      </c>
      <c r="L1180" s="247"/>
      <c r="M1180" s="248"/>
      <c r="N1180" s="240"/>
      <c r="O1180" s="250"/>
    </row>
    <row r="1181" spans="1:15" x14ac:dyDescent="0.25">
      <c r="A1181" s="240" t="s">
        <v>503</v>
      </c>
      <c r="B1181" s="239">
        <v>23657502</v>
      </c>
      <c r="C1181" s="240" t="s">
        <v>404</v>
      </c>
      <c r="E1181" s="243">
        <v>45646</v>
      </c>
      <c r="G1181" s="240">
        <v>0</v>
      </c>
      <c r="H1181" s="240">
        <v>1637</v>
      </c>
      <c r="I1181" s="242">
        <v>5.4999999999999997E-3</v>
      </c>
      <c r="J1181" s="240">
        <v>297586</v>
      </c>
      <c r="L1181" s="247"/>
      <c r="M1181" s="248"/>
      <c r="N1181" s="240"/>
      <c r="O1181" s="250"/>
    </row>
    <row r="1182" spans="1:15" x14ac:dyDescent="0.25">
      <c r="A1182" s="240" t="s">
        <v>503</v>
      </c>
      <c r="B1182" s="239">
        <v>23657502</v>
      </c>
      <c r="C1182" s="240" t="s">
        <v>404</v>
      </c>
      <c r="E1182" s="243">
        <v>45646</v>
      </c>
      <c r="G1182" s="240">
        <v>0</v>
      </c>
      <c r="H1182" s="240">
        <v>1317</v>
      </c>
      <c r="I1182" s="242">
        <v>5.4999999999999997E-3</v>
      </c>
      <c r="J1182" s="240">
        <v>239448</v>
      </c>
      <c r="L1182" s="247"/>
      <c r="M1182" s="248"/>
      <c r="N1182" s="240"/>
      <c r="O1182" s="250"/>
    </row>
    <row r="1183" spans="1:15" x14ac:dyDescent="0.25">
      <c r="A1183" s="240" t="s">
        <v>503</v>
      </c>
      <c r="B1183" s="239">
        <v>23657502</v>
      </c>
      <c r="C1183" s="240" t="s">
        <v>404</v>
      </c>
      <c r="E1183" s="243">
        <v>45646</v>
      </c>
      <c r="G1183" s="240">
        <v>0</v>
      </c>
      <c r="H1183" s="240">
        <v>678</v>
      </c>
      <c r="I1183" s="242">
        <v>5.4999999999999997E-3</v>
      </c>
      <c r="J1183" s="240">
        <v>123324</v>
      </c>
      <c r="L1183" s="247"/>
      <c r="M1183" s="248"/>
      <c r="N1183" s="240"/>
      <c r="O1183" s="250"/>
    </row>
    <row r="1184" spans="1:15" x14ac:dyDescent="0.25">
      <c r="A1184" s="240" t="s">
        <v>503</v>
      </c>
      <c r="B1184" s="239">
        <v>23657502</v>
      </c>
      <c r="C1184" s="240" t="s">
        <v>404</v>
      </c>
      <c r="E1184" s="243">
        <v>45646</v>
      </c>
      <c r="G1184" s="240">
        <v>0</v>
      </c>
      <c r="H1184" s="240">
        <v>1538</v>
      </c>
      <c r="I1184" s="242">
        <v>5.4999999999999997E-3</v>
      </c>
      <c r="J1184" s="240">
        <v>279724</v>
      </c>
      <c r="L1184" s="247"/>
      <c r="M1184" s="248"/>
      <c r="N1184" s="240"/>
      <c r="O1184" s="250"/>
    </row>
    <row r="1185" spans="1:15" x14ac:dyDescent="0.25">
      <c r="A1185" s="240" t="s">
        <v>503</v>
      </c>
      <c r="B1185" s="239">
        <v>23657502</v>
      </c>
      <c r="C1185" s="240" t="s">
        <v>404</v>
      </c>
      <c r="E1185" s="243">
        <v>45646</v>
      </c>
      <c r="G1185" s="240">
        <v>0</v>
      </c>
      <c r="H1185" s="240">
        <v>722</v>
      </c>
      <c r="I1185" s="242">
        <v>5.4999999999999997E-3</v>
      </c>
      <c r="J1185" s="240">
        <v>131312</v>
      </c>
      <c r="L1185" s="247"/>
      <c r="M1185" s="248"/>
      <c r="N1185" s="240"/>
      <c r="O1185" s="250"/>
    </row>
    <row r="1186" spans="1:15" x14ac:dyDescent="0.25">
      <c r="A1186" s="240" t="s">
        <v>503</v>
      </c>
      <c r="B1186" s="239">
        <v>23657502</v>
      </c>
      <c r="C1186" s="240" t="s">
        <v>404</v>
      </c>
      <c r="E1186" s="243">
        <v>45646</v>
      </c>
      <c r="G1186" s="240">
        <v>0</v>
      </c>
      <c r="H1186" s="240">
        <v>499</v>
      </c>
      <c r="I1186" s="242">
        <v>5.4999999999999997E-3</v>
      </c>
      <c r="J1186" s="240">
        <v>90744</v>
      </c>
      <c r="L1186" s="247"/>
      <c r="M1186" s="248"/>
      <c r="N1186" s="240"/>
      <c r="O1186" s="250"/>
    </row>
    <row r="1187" spans="1:15" x14ac:dyDescent="0.25">
      <c r="A1187" s="240" t="s">
        <v>503</v>
      </c>
      <c r="B1187" s="239">
        <v>23657502</v>
      </c>
      <c r="C1187" s="240" t="s">
        <v>404</v>
      </c>
      <c r="E1187" s="243">
        <v>45646</v>
      </c>
      <c r="G1187" s="240">
        <v>0</v>
      </c>
      <c r="H1187" s="240">
        <v>723</v>
      </c>
      <c r="I1187" s="242">
        <v>5.4999999999999997E-3</v>
      </c>
      <c r="J1187" s="240">
        <v>131400</v>
      </c>
      <c r="L1187" s="247"/>
      <c r="M1187" s="248"/>
      <c r="N1187" s="240"/>
      <c r="O1187" s="250"/>
    </row>
    <row r="1188" spans="1:15" x14ac:dyDescent="0.25">
      <c r="A1188" s="240" t="s">
        <v>503</v>
      </c>
      <c r="B1188" s="239">
        <v>23657502</v>
      </c>
      <c r="C1188" s="240" t="s">
        <v>404</v>
      </c>
      <c r="E1188" s="243">
        <v>45646</v>
      </c>
      <c r="G1188" s="240">
        <v>0</v>
      </c>
      <c r="H1188" s="240">
        <v>1443</v>
      </c>
      <c r="I1188" s="242">
        <v>5.4999999999999997E-3</v>
      </c>
      <c r="J1188" s="240">
        <v>262310</v>
      </c>
      <c r="L1188" s="247"/>
      <c r="M1188" s="248"/>
      <c r="N1188" s="240"/>
      <c r="O1188" s="250"/>
    </row>
    <row r="1189" spans="1:15" x14ac:dyDescent="0.25">
      <c r="A1189" s="240" t="s">
        <v>503</v>
      </c>
      <c r="B1189" s="239">
        <v>23657502</v>
      </c>
      <c r="C1189" s="240" t="s">
        <v>404</v>
      </c>
      <c r="E1189" s="243">
        <v>45646</v>
      </c>
      <c r="G1189" s="240">
        <v>0</v>
      </c>
      <c r="H1189" s="240">
        <v>7317</v>
      </c>
      <c r="I1189" s="242">
        <v>5.4999999999999997E-3</v>
      </c>
      <c r="J1189" s="240">
        <v>1330280</v>
      </c>
      <c r="L1189" s="247"/>
      <c r="M1189" s="248"/>
      <c r="N1189" s="240"/>
      <c r="O1189" s="250"/>
    </row>
    <row r="1190" spans="1:15" x14ac:dyDescent="0.25">
      <c r="A1190" s="240" t="s">
        <v>503</v>
      </c>
      <c r="B1190" s="239">
        <v>23657502</v>
      </c>
      <c r="C1190" s="240" t="s">
        <v>404</v>
      </c>
      <c r="E1190" s="243">
        <v>45646</v>
      </c>
      <c r="G1190" s="240">
        <v>0</v>
      </c>
      <c r="H1190" s="240">
        <v>1895</v>
      </c>
      <c r="I1190" s="242">
        <v>5.4999999999999997E-3</v>
      </c>
      <c r="J1190" s="240">
        <v>344610</v>
      </c>
      <c r="L1190" s="247"/>
      <c r="M1190" s="248"/>
      <c r="N1190" s="240"/>
      <c r="O1190" s="250"/>
    </row>
    <row r="1191" spans="1:15" x14ac:dyDescent="0.25">
      <c r="A1191" s="240" t="s">
        <v>503</v>
      </c>
      <c r="B1191" s="239">
        <v>23657502</v>
      </c>
      <c r="C1191" s="240" t="s">
        <v>404</v>
      </c>
      <c r="E1191" s="243">
        <v>45646</v>
      </c>
      <c r="G1191" s="240">
        <v>0</v>
      </c>
      <c r="H1191" s="240">
        <v>7091</v>
      </c>
      <c r="I1191" s="242">
        <v>5.4999999999999997E-3</v>
      </c>
      <c r="J1191" s="240">
        <v>1289234</v>
      </c>
      <c r="L1191" s="247"/>
      <c r="M1191" s="248"/>
      <c r="N1191" s="240"/>
      <c r="O1191" s="250"/>
    </row>
    <row r="1192" spans="1:15" x14ac:dyDescent="0.25">
      <c r="A1192" s="240" t="s">
        <v>503</v>
      </c>
      <c r="B1192" s="239">
        <v>23657502</v>
      </c>
      <c r="C1192" s="240" t="s">
        <v>404</v>
      </c>
      <c r="E1192" s="243">
        <v>45646</v>
      </c>
      <c r="G1192" s="240">
        <v>0</v>
      </c>
      <c r="H1192" s="240">
        <v>1356</v>
      </c>
      <c r="I1192" s="242">
        <v>5.4999999999999997E-3</v>
      </c>
      <c r="J1192" s="240">
        <v>246568</v>
      </c>
      <c r="L1192" s="247"/>
      <c r="M1192" s="248"/>
      <c r="N1192" s="240"/>
      <c r="O1192" s="250"/>
    </row>
    <row r="1193" spans="1:15" x14ac:dyDescent="0.25">
      <c r="A1193" s="240" t="s">
        <v>503</v>
      </c>
      <c r="B1193" s="239">
        <v>23657502</v>
      </c>
      <c r="C1193" s="240" t="s">
        <v>404</v>
      </c>
      <c r="E1193" s="243">
        <v>45646</v>
      </c>
      <c r="G1193" s="240">
        <v>0</v>
      </c>
      <c r="H1193" s="240">
        <v>5813</v>
      </c>
      <c r="I1193" s="242">
        <v>5.4999999999999997E-3</v>
      </c>
      <c r="J1193" s="240">
        <v>1056972</v>
      </c>
      <c r="L1193" s="247"/>
      <c r="M1193" s="248"/>
      <c r="N1193" s="240"/>
      <c r="O1193" s="250"/>
    </row>
    <row r="1194" spans="1:15" x14ac:dyDescent="0.25">
      <c r="A1194" s="240" t="s">
        <v>503</v>
      </c>
      <c r="B1194" s="239">
        <v>23657502</v>
      </c>
      <c r="C1194" s="240" t="s">
        <v>404</v>
      </c>
      <c r="E1194" s="243">
        <v>45646</v>
      </c>
      <c r="G1194" s="240">
        <v>0</v>
      </c>
      <c r="H1194" s="240">
        <v>2011</v>
      </c>
      <c r="I1194" s="242">
        <v>5.4999999999999997E-3</v>
      </c>
      <c r="J1194" s="240">
        <v>365588</v>
      </c>
      <c r="L1194" s="247"/>
      <c r="M1194" s="248"/>
      <c r="N1194" s="240"/>
      <c r="O1194" s="250"/>
    </row>
    <row r="1195" spans="1:15" x14ac:dyDescent="0.25">
      <c r="A1195" s="240" t="s">
        <v>503</v>
      </c>
      <c r="B1195" s="239">
        <v>23657502</v>
      </c>
      <c r="C1195" s="240" t="s">
        <v>404</v>
      </c>
      <c r="E1195" s="243">
        <v>45646</v>
      </c>
      <c r="G1195" s="240">
        <v>0</v>
      </c>
      <c r="H1195" s="240">
        <v>3877</v>
      </c>
      <c r="I1195" s="242">
        <v>5.4999999999999997E-3</v>
      </c>
      <c r="J1195" s="240">
        <v>704930</v>
      </c>
      <c r="L1195" s="247"/>
      <c r="M1195" s="248"/>
      <c r="N1195" s="240"/>
      <c r="O1195" s="250"/>
    </row>
    <row r="1196" spans="1:15" x14ac:dyDescent="0.25">
      <c r="A1196" s="240" t="s">
        <v>503</v>
      </c>
      <c r="B1196" s="239">
        <v>23657502</v>
      </c>
      <c r="C1196" s="240" t="s">
        <v>404</v>
      </c>
      <c r="E1196" s="243">
        <v>45646</v>
      </c>
      <c r="G1196" s="240">
        <v>0</v>
      </c>
      <c r="H1196" s="240">
        <v>1799</v>
      </c>
      <c r="I1196" s="242">
        <v>5.4999999999999997E-3</v>
      </c>
      <c r="J1196" s="240">
        <v>327002</v>
      </c>
      <c r="L1196" s="247"/>
      <c r="M1196" s="248"/>
      <c r="N1196" s="240"/>
      <c r="O1196" s="250"/>
    </row>
    <row r="1197" spans="1:15" x14ac:dyDescent="0.25">
      <c r="A1197" s="240" t="s">
        <v>503</v>
      </c>
      <c r="B1197" s="239">
        <v>23657502</v>
      </c>
      <c r="C1197" s="240" t="s">
        <v>404</v>
      </c>
      <c r="E1197" s="243">
        <v>45646</v>
      </c>
      <c r="G1197" s="240">
        <v>0</v>
      </c>
      <c r="H1197" s="240">
        <v>1356</v>
      </c>
      <c r="I1197" s="242">
        <v>5.4999999999999997E-3</v>
      </c>
      <c r="J1197" s="240">
        <v>246568</v>
      </c>
      <c r="L1197" s="247"/>
      <c r="M1197" s="248"/>
      <c r="N1197" s="240"/>
      <c r="O1197" s="250"/>
    </row>
    <row r="1198" spans="1:15" x14ac:dyDescent="0.25">
      <c r="A1198" s="240" t="s">
        <v>503</v>
      </c>
      <c r="B1198" s="239">
        <v>23657502</v>
      </c>
      <c r="C1198" s="240" t="s">
        <v>404</v>
      </c>
      <c r="E1198" s="243">
        <v>45646</v>
      </c>
      <c r="G1198" s="240">
        <v>0</v>
      </c>
      <c r="H1198" s="240">
        <v>5517</v>
      </c>
      <c r="I1198" s="242">
        <v>5.4999999999999997E-3</v>
      </c>
      <c r="J1198" s="240">
        <v>1003064</v>
      </c>
      <c r="L1198" s="247"/>
      <c r="M1198" s="248"/>
      <c r="N1198" s="240"/>
      <c r="O1198" s="250"/>
    </row>
    <row r="1199" spans="1:15" x14ac:dyDescent="0.25">
      <c r="A1199" s="240" t="s">
        <v>503</v>
      </c>
      <c r="B1199" s="239">
        <v>23657502</v>
      </c>
      <c r="C1199" s="240" t="s">
        <v>404</v>
      </c>
      <c r="E1199" s="243">
        <v>45646</v>
      </c>
      <c r="G1199" s="240">
        <v>0</v>
      </c>
      <c r="H1199" s="240">
        <v>2594</v>
      </c>
      <c r="I1199" s="242">
        <v>5.4999999999999997E-3</v>
      </c>
      <c r="J1199" s="240">
        <v>471610</v>
      </c>
      <c r="L1199" s="247"/>
      <c r="M1199" s="248"/>
      <c r="N1199" s="240"/>
      <c r="O1199" s="250"/>
    </row>
    <row r="1200" spans="1:15" x14ac:dyDescent="0.25">
      <c r="A1200" s="240" t="s">
        <v>503</v>
      </c>
      <c r="B1200" s="239">
        <v>23657502</v>
      </c>
      <c r="C1200" s="240" t="s">
        <v>404</v>
      </c>
      <c r="E1200" s="243">
        <v>45646</v>
      </c>
      <c r="G1200" s="240">
        <v>0</v>
      </c>
      <c r="H1200" s="240">
        <v>1889</v>
      </c>
      <c r="I1200" s="242">
        <v>5.4999999999999997E-3</v>
      </c>
      <c r="J1200" s="240">
        <v>343384</v>
      </c>
      <c r="L1200" s="247"/>
      <c r="M1200" s="248"/>
      <c r="N1200" s="240"/>
      <c r="O1200" s="250"/>
    </row>
    <row r="1201" spans="1:15" x14ac:dyDescent="0.25">
      <c r="A1201" s="240" t="s">
        <v>503</v>
      </c>
      <c r="B1201" s="239">
        <v>23657502</v>
      </c>
      <c r="C1201" s="240" t="s">
        <v>404</v>
      </c>
      <c r="E1201" s="243">
        <v>45646</v>
      </c>
      <c r="G1201" s="240">
        <v>0</v>
      </c>
      <c r="H1201" s="240">
        <v>3461</v>
      </c>
      <c r="I1201" s="242">
        <v>5.4999999999999997E-3</v>
      </c>
      <c r="J1201" s="240">
        <v>629224</v>
      </c>
      <c r="L1201" s="247"/>
      <c r="M1201" s="248"/>
      <c r="N1201" s="240"/>
      <c r="O1201" s="250"/>
    </row>
    <row r="1202" spans="1:15" x14ac:dyDescent="0.25">
      <c r="A1202" s="240" t="s">
        <v>503</v>
      </c>
      <c r="B1202" s="239">
        <v>23657502</v>
      </c>
      <c r="C1202" s="240" t="s">
        <v>404</v>
      </c>
      <c r="E1202" s="243">
        <v>45646</v>
      </c>
      <c r="G1202" s="240">
        <v>0</v>
      </c>
      <c r="H1202" s="240">
        <v>7647</v>
      </c>
      <c r="I1202" s="242">
        <v>5.4999999999999997E-3</v>
      </c>
      <c r="J1202" s="240">
        <v>1390310</v>
      </c>
      <c r="L1202" s="247"/>
      <c r="M1202" s="248"/>
      <c r="N1202" s="240"/>
      <c r="O1202" s="250"/>
    </row>
    <row r="1203" spans="1:15" x14ac:dyDescent="0.25">
      <c r="A1203" s="240" t="s">
        <v>503</v>
      </c>
      <c r="B1203" s="239">
        <v>23657502</v>
      </c>
      <c r="C1203" s="240" t="s">
        <v>404</v>
      </c>
      <c r="E1203" s="243">
        <v>45646</v>
      </c>
      <c r="G1203" s="240">
        <v>0</v>
      </c>
      <c r="H1203" s="240">
        <v>4792</v>
      </c>
      <c r="I1203" s="242">
        <v>5.4999999999999997E-3</v>
      </c>
      <c r="J1203" s="240">
        <v>871294</v>
      </c>
      <c r="L1203" s="247"/>
      <c r="M1203" s="248"/>
      <c r="N1203" s="240"/>
      <c r="O1203" s="250"/>
    </row>
    <row r="1204" spans="1:15" x14ac:dyDescent="0.25">
      <c r="A1204" s="240" t="s">
        <v>503</v>
      </c>
      <c r="B1204" s="239">
        <v>23657502</v>
      </c>
      <c r="C1204" s="240" t="s">
        <v>404</v>
      </c>
      <c r="E1204" s="243">
        <v>45646</v>
      </c>
      <c r="G1204" s="240">
        <v>0</v>
      </c>
      <c r="H1204" s="240">
        <v>930</v>
      </c>
      <c r="I1204" s="242">
        <v>5.4999999999999997E-3</v>
      </c>
      <c r="J1204" s="240">
        <v>169144</v>
      </c>
      <c r="L1204" s="247"/>
      <c r="M1204" s="248"/>
      <c r="N1204" s="240"/>
      <c r="O1204" s="250"/>
    </row>
    <row r="1205" spans="1:15" x14ac:dyDescent="0.25">
      <c r="A1205" s="240" t="s">
        <v>503</v>
      </c>
      <c r="B1205" s="239">
        <v>23657502</v>
      </c>
      <c r="C1205" s="240" t="s">
        <v>404</v>
      </c>
      <c r="E1205" s="243">
        <v>45646</v>
      </c>
      <c r="G1205" s="240">
        <v>0</v>
      </c>
      <c r="H1205" s="240">
        <v>3522</v>
      </c>
      <c r="I1205" s="242">
        <v>5.4999999999999997E-3</v>
      </c>
      <c r="J1205" s="240">
        <v>640440</v>
      </c>
      <c r="L1205" s="247"/>
      <c r="M1205" s="248"/>
      <c r="N1205" s="240"/>
      <c r="O1205" s="250"/>
    </row>
    <row r="1206" spans="1:15" x14ac:dyDescent="0.25">
      <c r="A1206" s="240" t="s">
        <v>503</v>
      </c>
      <c r="B1206" s="239">
        <v>23657502</v>
      </c>
      <c r="C1206" s="240" t="s">
        <v>404</v>
      </c>
      <c r="E1206" s="243">
        <v>45646</v>
      </c>
      <c r="G1206" s="240">
        <v>0</v>
      </c>
      <c r="H1206" s="240">
        <v>3522</v>
      </c>
      <c r="I1206" s="242">
        <v>5.4999999999999997E-3</v>
      </c>
      <c r="J1206" s="240">
        <v>640440</v>
      </c>
      <c r="L1206" s="247"/>
      <c r="M1206" s="248"/>
      <c r="N1206" s="240"/>
      <c r="O1206" s="250"/>
    </row>
    <row r="1207" spans="1:15" x14ac:dyDescent="0.25">
      <c r="A1207" s="240" t="s">
        <v>503</v>
      </c>
      <c r="B1207" s="239">
        <v>23657502</v>
      </c>
      <c r="C1207" s="240" t="s">
        <v>404</v>
      </c>
      <c r="E1207" s="243">
        <v>45646</v>
      </c>
      <c r="G1207" s="240">
        <v>0</v>
      </c>
      <c r="H1207" s="240">
        <v>3522</v>
      </c>
      <c r="I1207" s="242">
        <v>5.4999999999999997E-3</v>
      </c>
      <c r="J1207" s="240">
        <v>640440</v>
      </c>
      <c r="L1207" s="247"/>
      <c r="M1207" s="248"/>
      <c r="N1207" s="240"/>
      <c r="O1207" s="250"/>
    </row>
    <row r="1208" spans="1:15" x14ac:dyDescent="0.25">
      <c r="A1208" s="240" t="s">
        <v>503</v>
      </c>
      <c r="B1208" s="239">
        <v>23657502</v>
      </c>
      <c r="C1208" s="240" t="s">
        <v>404</v>
      </c>
      <c r="E1208" s="243">
        <v>45646</v>
      </c>
      <c r="G1208" s="240">
        <v>0</v>
      </c>
      <c r="H1208" s="240">
        <v>1114</v>
      </c>
      <c r="I1208" s="242">
        <v>5.4999999999999997E-3</v>
      </c>
      <c r="J1208" s="240">
        <v>202464</v>
      </c>
      <c r="L1208" s="247"/>
      <c r="M1208" s="248"/>
      <c r="N1208" s="240"/>
      <c r="O1208" s="250"/>
    </row>
    <row r="1209" spans="1:15" x14ac:dyDescent="0.25">
      <c r="A1209" s="240" t="s">
        <v>503</v>
      </c>
      <c r="B1209" s="239">
        <v>23657502</v>
      </c>
      <c r="C1209" s="240" t="s">
        <v>404</v>
      </c>
      <c r="E1209" s="243">
        <v>45646</v>
      </c>
      <c r="G1209" s="240">
        <v>0</v>
      </c>
      <c r="H1209" s="240">
        <v>3522</v>
      </c>
      <c r="I1209" s="242">
        <v>5.4999999999999997E-3</v>
      </c>
      <c r="J1209" s="240">
        <v>640440</v>
      </c>
      <c r="L1209" s="247"/>
      <c r="M1209" s="248"/>
      <c r="N1209" s="240"/>
      <c r="O1209" s="250"/>
    </row>
    <row r="1210" spans="1:15" x14ac:dyDescent="0.25">
      <c r="A1210" s="240" t="s">
        <v>503</v>
      </c>
      <c r="B1210" s="239">
        <v>23657502</v>
      </c>
      <c r="C1210" s="240" t="s">
        <v>404</v>
      </c>
      <c r="E1210" s="243">
        <v>45646</v>
      </c>
      <c r="G1210" s="240">
        <v>0</v>
      </c>
      <c r="H1210" s="240">
        <v>3522</v>
      </c>
      <c r="I1210" s="242">
        <v>5.4999999999999997E-3</v>
      </c>
      <c r="J1210" s="240">
        <v>640440</v>
      </c>
      <c r="L1210" s="247"/>
      <c r="M1210" s="248"/>
      <c r="N1210" s="240"/>
      <c r="O1210" s="250"/>
    </row>
    <row r="1211" spans="1:15" x14ac:dyDescent="0.25">
      <c r="A1211" s="240" t="s">
        <v>503</v>
      </c>
      <c r="B1211" s="239">
        <v>23657502</v>
      </c>
      <c r="C1211" s="240" t="s">
        <v>404</v>
      </c>
      <c r="E1211" s="243">
        <v>45646</v>
      </c>
      <c r="G1211" s="240">
        <v>0</v>
      </c>
      <c r="H1211" s="240">
        <v>1114</v>
      </c>
      <c r="I1211" s="242">
        <v>5.4999999999999997E-3</v>
      </c>
      <c r="J1211" s="240">
        <v>202464</v>
      </c>
      <c r="L1211" s="247"/>
      <c r="M1211" s="248"/>
      <c r="N1211" s="240"/>
      <c r="O1211" s="250"/>
    </row>
    <row r="1212" spans="1:15" x14ac:dyDescent="0.25">
      <c r="A1212" s="240" t="s">
        <v>503</v>
      </c>
      <c r="B1212" s="239">
        <v>23657502</v>
      </c>
      <c r="C1212" s="240" t="s">
        <v>404</v>
      </c>
      <c r="E1212" s="243">
        <v>45646</v>
      </c>
      <c r="G1212" s="240">
        <v>0</v>
      </c>
      <c r="H1212" s="240">
        <v>3522</v>
      </c>
      <c r="I1212" s="242">
        <v>5.4999999999999997E-3</v>
      </c>
      <c r="J1212" s="240">
        <v>640440</v>
      </c>
      <c r="L1212" s="247"/>
      <c r="M1212" s="248"/>
      <c r="N1212" s="240"/>
      <c r="O1212" s="250"/>
    </row>
    <row r="1213" spans="1:15" x14ac:dyDescent="0.25">
      <c r="A1213" s="240" t="s">
        <v>503</v>
      </c>
      <c r="B1213" s="239">
        <v>23657502</v>
      </c>
      <c r="C1213" s="240" t="s">
        <v>404</v>
      </c>
      <c r="E1213" s="243">
        <v>45646</v>
      </c>
      <c r="G1213" s="240">
        <v>0</v>
      </c>
      <c r="H1213" s="240">
        <v>3522</v>
      </c>
      <c r="I1213" s="242">
        <v>5.4999999999999997E-3</v>
      </c>
      <c r="J1213" s="240">
        <v>640440</v>
      </c>
      <c r="L1213" s="247"/>
      <c r="M1213" s="248"/>
      <c r="N1213" s="240"/>
      <c r="O1213" s="250"/>
    </row>
    <row r="1214" spans="1:15" x14ac:dyDescent="0.25">
      <c r="A1214" s="240" t="s">
        <v>503</v>
      </c>
      <c r="B1214" s="239">
        <v>23657502</v>
      </c>
      <c r="C1214" s="240" t="s">
        <v>404</v>
      </c>
      <c r="E1214" s="243">
        <v>45646</v>
      </c>
      <c r="G1214" s="240">
        <v>0</v>
      </c>
      <c r="H1214" s="240">
        <v>3522</v>
      </c>
      <c r="I1214" s="242">
        <v>5.4999999999999997E-3</v>
      </c>
      <c r="J1214" s="240">
        <v>640440</v>
      </c>
      <c r="L1214" s="247"/>
      <c r="M1214" s="248"/>
      <c r="N1214" s="240"/>
      <c r="O1214" s="250"/>
    </row>
    <row r="1215" spans="1:15" x14ac:dyDescent="0.25">
      <c r="A1215" s="240" t="s">
        <v>503</v>
      </c>
      <c r="B1215" s="239">
        <v>23657502</v>
      </c>
      <c r="C1215" s="240" t="s">
        <v>404</v>
      </c>
      <c r="E1215" s="243">
        <v>45646</v>
      </c>
      <c r="G1215" s="240">
        <v>0</v>
      </c>
      <c r="H1215" s="240">
        <v>3522</v>
      </c>
      <c r="I1215" s="242">
        <v>5.4999999999999997E-3</v>
      </c>
      <c r="J1215" s="240">
        <v>640440</v>
      </c>
      <c r="L1215" s="247"/>
      <c r="M1215" s="248"/>
      <c r="N1215" s="240"/>
      <c r="O1215" s="250"/>
    </row>
    <row r="1216" spans="1:15" x14ac:dyDescent="0.25">
      <c r="A1216" s="240" t="s">
        <v>503</v>
      </c>
      <c r="B1216" s="239">
        <v>23657502</v>
      </c>
      <c r="C1216" s="240" t="s">
        <v>404</v>
      </c>
      <c r="E1216" s="243">
        <v>45646</v>
      </c>
      <c r="G1216" s="240">
        <v>0</v>
      </c>
      <c r="H1216" s="240">
        <v>3522</v>
      </c>
      <c r="I1216" s="242">
        <v>5.4999999999999997E-3</v>
      </c>
      <c r="J1216" s="240">
        <v>640440</v>
      </c>
      <c r="L1216" s="247"/>
      <c r="M1216" s="248"/>
      <c r="N1216" s="240"/>
      <c r="O1216" s="250"/>
    </row>
    <row r="1217" spans="1:15" x14ac:dyDescent="0.25">
      <c r="A1217" s="240" t="s">
        <v>503</v>
      </c>
      <c r="B1217" s="239">
        <v>23657502</v>
      </c>
      <c r="C1217" s="240" t="s">
        <v>404</v>
      </c>
      <c r="E1217" s="243">
        <v>45646</v>
      </c>
      <c r="G1217" s="240">
        <v>0</v>
      </c>
      <c r="H1217" s="240">
        <v>3522</v>
      </c>
      <c r="I1217" s="242">
        <v>5.4999999999999997E-3</v>
      </c>
      <c r="J1217" s="240">
        <v>640440</v>
      </c>
      <c r="L1217" s="247"/>
      <c r="M1217" s="248"/>
      <c r="N1217" s="240"/>
      <c r="O1217" s="250"/>
    </row>
    <row r="1218" spans="1:15" x14ac:dyDescent="0.25">
      <c r="A1218" s="240" t="s">
        <v>503</v>
      </c>
      <c r="B1218" s="239">
        <v>23657502</v>
      </c>
      <c r="C1218" s="240" t="s">
        <v>404</v>
      </c>
      <c r="E1218" s="243">
        <v>45646</v>
      </c>
      <c r="G1218" s="240">
        <v>0</v>
      </c>
      <c r="H1218" s="240">
        <v>15024</v>
      </c>
      <c r="I1218" s="242">
        <v>5.4999999999999997E-3</v>
      </c>
      <c r="J1218" s="240">
        <v>2731680</v>
      </c>
      <c r="L1218" s="247"/>
      <c r="M1218" s="248"/>
      <c r="N1218" s="240"/>
      <c r="O1218" s="250"/>
    </row>
    <row r="1219" spans="1:15" x14ac:dyDescent="0.25">
      <c r="A1219" s="240" t="s">
        <v>503</v>
      </c>
      <c r="B1219" s="239">
        <v>23657502</v>
      </c>
      <c r="C1219" s="240" t="s">
        <v>404</v>
      </c>
      <c r="E1219" s="243">
        <v>45646</v>
      </c>
      <c r="G1219" s="240">
        <v>0</v>
      </c>
      <c r="H1219" s="240">
        <v>72290</v>
      </c>
      <c r="I1219" s="242">
        <v>5.4999999999999997E-3</v>
      </c>
      <c r="J1219" s="240">
        <v>13143692</v>
      </c>
      <c r="L1219" s="247"/>
      <c r="M1219" s="248"/>
      <c r="N1219" s="240"/>
      <c r="O1219" s="250"/>
    </row>
    <row r="1220" spans="1:15" x14ac:dyDescent="0.25">
      <c r="A1220" s="240" t="s">
        <v>503</v>
      </c>
      <c r="B1220" s="239">
        <v>23657502</v>
      </c>
      <c r="C1220" s="240" t="s">
        <v>404</v>
      </c>
      <c r="E1220" s="243">
        <v>45646</v>
      </c>
      <c r="G1220" s="240">
        <v>0</v>
      </c>
      <c r="H1220" s="240">
        <v>172646</v>
      </c>
      <c r="I1220" s="242">
        <v>5.4999999999999997E-3</v>
      </c>
      <c r="J1220" s="240">
        <v>31390200</v>
      </c>
      <c r="L1220" s="247"/>
      <c r="M1220" s="248"/>
      <c r="N1220" s="240"/>
      <c r="O1220" s="250"/>
    </row>
    <row r="1221" spans="1:15" x14ac:dyDescent="0.25">
      <c r="A1221" s="240" t="s">
        <v>503</v>
      </c>
      <c r="B1221" s="239">
        <v>23657502</v>
      </c>
      <c r="C1221" s="240" t="s">
        <v>404</v>
      </c>
      <c r="E1221" s="243">
        <v>45646</v>
      </c>
      <c r="G1221" s="240">
        <v>0</v>
      </c>
      <c r="H1221" s="240">
        <v>172646</v>
      </c>
      <c r="I1221" s="242">
        <v>5.4999999999999997E-3</v>
      </c>
      <c r="J1221" s="240">
        <v>31390200</v>
      </c>
      <c r="L1221" s="247"/>
      <c r="M1221" s="248"/>
      <c r="N1221" s="240"/>
      <c r="O1221" s="250"/>
    </row>
    <row r="1222" spans="1:15" x14ac:dyDescent="0.25">
      <c r="A1222" s="240" t="s">
        <v>503</v>
      </c>
      <c r="B1222" s="239">
        <v>23657502</v>
      </c>
      <c r="C1222" s="240" t="s">
        <v>404</v>
      </c>
      <c r="E1222" s="243">
        <v>45646</v>
      </c>
      <c r="G1222" s="240">
        <v>0</v>
      </c>
      <c r="H1222" s="240">
        <v>3172</v>
      </c>
      <c r="I1222" s="242">
        <v>5.4999999999999997E-3</v>
      </c>
      <c r="J1222" s="240">
        <v>576776</v>
      </c>
      <c r="L1222" s="247"/>
      <c r="M1222" s="248"/>
      <c r="N1222" s="240"/>
      <c r="O1222" s="250"/>
    </row>
    <row r="1223" spans="1:15" x14ac:dyDescent="0.25">
      <c r="A1223" s="240" t="s">
        <v>503</v>
      </c>
      <c r="B1223" s="239">
        <v>23657502</v>
      </c>
      <c r="C1223" s="240" t="s">
        <v>404</v>
      </c>
      <c r="E1223" s="243">
        <v>45646</v>
      </c>
      <c r="G1223" s="240">
        <v>0</v>
      </c>
      <c r="H1223" s="240">
        <v>3810</v>
      </c>
      <c r="I1223" s="242">
        <v>5.4999999999999997E-3</v>
      </c>
      <c r="J1223" s="240">
        <v>692662</v>
      </c>
      <c r="L1223" s="247"/>
      <c r="M1223" s="248"/>
      <c r="N1223" s="240"/>
      <c r="O1223" s="250"/>
    </row>
    <row r="1224" spans="1:15" x14ac:dyDescent="0.25">
      <c r="A1224" s="240" t="s">
        <v>503</v>
      </c>
      <c r="B1224" s="239">
        <v>23657502</v>
      </c>
      <c r="C1224" s="240" t="s">
        <v>404</v>
      </c>
      <c r="E1224" s="243">
        <v>45646</v>
      </c>
      <c r="G1224" s="240">
        <v>0</v>
      </c>
      <c r="H1224" s="240">
        <v>7381</v>
      </c>
      <c r="I1224" s="242">
        <v>5.4999999999999997E-3</v>
      </c>
      <c r="J1224" s="240">
        <v>1342066</v>
      </c>
      <c r="L1224" s="247"/>
      <c r="M1224" s="248"/>
      <c r="N1224" s="240"/>
      <c r="O1224" s="250"/>
    </row>
    <row r="1225" spans="1:15" x14ac:dyDescent="0.25">
      <c r="A1225" s="240" t="s">
        <v>503</v>
      </c>
      <c r="B1225" s="239">
        <v>23657502</v>
      </c>
      <c r="C1225" s="240" t="s">
        <v>404</v>
      </c>
      <c r="E1225" s="243">
        <v>45646</v>
      </c>
      <c r="G1225" s="240">
        <v>0</v>
      </c>
      <c r="H1225" s="240">
        <v>543</v>
      </c>
      <c r="I1225" s="242">
        <v>5.4999999999999997E-3</v>
      </c>
      <c r="J1225" s="240">
        <v>98732</v>
      </c>
      <c r="L1225" s="247"/>
      <c r="M1225" s="248"/>
      <c r="N1225" s="240"/>
      <c r="O1225" s="250"/>
    </row>
    <row r="1226" spans="1:15" x14ac:dyDescent="0.25">
      <c r="A1226" s="240" t="s">
        <v>503</v>
      </c>
      <c r="B1226" s="239">
        <v>23657502</v>
      </c>
      <c r="C1226" s="240" t="s">
        <v>404</v>
      </c>
      <c r="E1226" s="243">
        <v>45646</v>
      </c>
      <c r="G1226" s="240">
        <v>0</v>
      </c>
      <c r="H1226" s="240">
        <v>1856</v>
      </c>
      <c r="I1226" s="242">
        <v>5.4999999999999997E-3</v>
      </c>
      <c r="J1226" s="240">
        <v>337392</v>
      </c>
      <c r="L1226" s="247"/>
      <c r="M1226" s="248"/>
      <c r="N1226" s="240"/>
      <c r="O1226" s="250"/>
    </row>
    <row r="1227" spans="1:15" x14ac:dyDescent="0.25">
      <c r="A1227" s="240" t="s">
        <v>503</v>
      </c>
      <c r="B1227" s="239">
        <v>23657502</v>
      </c>
      <c r="C1227" s="240" t="s">
        <v>404</v>
      </c>
      <c r="E1227" s="243">
        <v>45646</v>
      </c>
      <c r="G1227" s="240">
        <v>0</v>
      </c>
      <c r="H1227" s="240">
        <v>538</v>
      </c>
      <c r="I1227" s="242">
        <v>5.4999999999999997E-3</v>
      </c>
      <c r="J1227" s="240">
        <v>97740</v>
      </c>
      <c r="L1227" s="247"/>
      <c r="M1227" s="248"/>
      <c r="N1227" s="240"/>
      <c r="O1227" s="250"/>
    </row>
    <row r="1228" spans="1:15" x14ac:dyDescent="0.25">
      <c r="A1228" s="240" t="s">
        <v>503</v>
      </c>
      <c r="B1228" s="239">
        <v>23657502</v>
      </c>
      <c r="C1228" s="240" t="s">
        <v>404</v>
      </c>
      <c r="E1228" s="243">
        <v>45646</v>
      </c>
      <c r="G1228" s="240">
        <v>0</v>
      </c>
      <c r="H1228" s="240">
        <v>678</v>
      </c>
      <c r="I1228" s="242">
        <v>5.4999999999999997E-3</v>
      </c>
      <c r="J1228" s="240">
        <v>123324</v>
      </c>
      <c r="L1228" s="247"/>
      <c r="M1228" s="248"/>
      <c r="N1228" s="240"/>
      <c r="O1228" s="250"/>
    </row>
    <row r="1229" spans="1:15" x14ac:dyDescent="0.25">
      <c r="A1229" s="240" t="s">
        <v>503</v>
      </c>
      <c r="B1229" s="239">
        <v>23657502</v>
      </c>
      <c r="C1229" s="240" t="s">
        <v>404</v>
      </c>
      <c r="E1229" s="243">
        <v>45646</v>
      </c>
      <c r="G1229" s="240">
        <v>0</v>
      </c>
      <c r="H1229" s="240">
        <v>1039</v>
      </c>
      <c r="I1229" s="242">
        <v>5.4999999999999997E-3</v>
      </c>
      <c r="J1229" s="240">
        <v>188980</v>
      </c>
      <c r="L1229" s="247"/>
      <c r="M1229" s="248"/>
      <c r="N1229" s="240"/>
      <c r="O1229" s="250"/>
    </row>
    <row r="1230" spans="1:15" x14ac:dyDescent="0.25">
      <c r="A1230" s="240" t="s">
        <v>503</v>
      </c>
      <c r="B1230" s="239">
        <v>23657502</v>
      </c>
      <c r="C1230" s="240" t="s">
        <v>404</v>
      </c>
      <c r="E1230" s="243">
        <v>45646</v>
      </c>
      <c r="G1230" s="240">
        <v>0</v>
      </c>
      <c r="H1230" s="240">
        <v>1042</v>
      </c>
      <c r="I1230" s="242">
        <v>5.4999999999999997E-3</v>
      </c>
      <c r="J1230" s="240">
        <v>189476</v>
      </c>
      <c r="L1230" s="247"/>
      <c r="M1230" s="248"/>
      <c r="N1230" s="240"/>
      <c r="O1230" s="250"/>
    </row>
    <row r="1231" spans="1:15" x14ac:dyDescent="0.25">
      <c r="A1231" s="240" t="s">
        <v>503</v>
      </c>
      <c r="B1231" s="239">
        <v>23657502</v>
      </c>
      <c r="C1231" s="240" t="s">
        <v>404</v>
      </c>
      <c r="E1231" s="243">
        <v>45646</v>
      </c>
      <c r="G1231" s="240">
        <v>0</v>
      </c>
      <c r="H1231" s="240">
        <v>538</v>
      </c>
      <c r="I1231" s="242">
        <v>5.4999999999999997E-3</v>
      </c>
      <c r="J1231" s="240">
        <v>97740</v>
      </c>
      <c r="L1231" s="247"/>
      <c r="M1231" s="248"/>
      <c r="N1231" s="240"/>
      <c r="O1231" s="250"/>
    </row>
    <row r="1232" spans="1:15" x14ac:dyDescent="0.25">
      <c r="A1232" s="240" t="s">
        <v>503</v>
      </c>
      <c r="B1232" s="239">
        <v>23657502</v>
      </c>
      <c r="C1232" s="240" t="s">
        <v>404</v>
      </c>
      <c r="E1232" s="243">
        <v>45646</v>
      </c>
      <c r="G1232" s="240">
        <v>0</v>
      </c>
      <c r="H1232" s="240">
        <v>1221</v>
      </c>
      <c r="I1232" s="242">
        <v>5.4999999999999997E-3</v>
      </c>
      <c r="J1232" s="240">
        <v>222056</v>
      </c>
      <c r="L1232" s="247"/>
      <c r="M1232" s="248"/>
      <c r="N1232" s="240"/>
      <c r="O1232" s="250"/>
    </row>
    <row r="1233" spans="1:15" x14ac:dyDescent="0.25">
      <c r="A1233" s="240" t="s">
        <v>503</v>
      </c>
      <c r="B1233" s="239">
        <v>23657502</v>
      </c>
      <c r="C1233" s="240" t="s">
        <v>404</v>
      </c>
      <c r="E1233" s="243">
        <v>45646</v>
      </c>
      <c r="G1233" s="240">
        <v>0</v>
      </c>
      <c r="H1233" s="240">
        <v>538</v>
      </c>
      <c r="I1233" s="242">
        <v>5.4999999999999997E-3</v>
      </c>
      <c r="J1233" s="240">
        <v>97740</v>
      </c>
      <c r="L1233" s="247"/>
      <c r="M1233" s="248"/>
      <c r="N1233" s="240"/>
      <c r="O1233" s="250"/>
    </row>
    <row r="1234" spans="1:15" x14ac:dyDescent="0.25">
      <c r="A1234" s="240" t="s">
        <v>503</v>
      </c>
      <c r="B1234" s="239">
        <v>23657502</v>
      </c>
      <c r="C1234" s="240" t="s">
        <v>404</v>
      </c>
      <c r="E1234" s="243">
        <v>45646</v>
      </c>
      <c r="G1234" s="240">
        <v>0</v>
      </c>
      <c r="H1234" s="240">
        <v>540</v>
      </c>
      <c r="I1234" s="242">
        <v>5.4999999999999997E-3</v>
      </c>
      <c r="J1234" s="240">
        <v>98236</v>
      </c>
      <c r="L1234" s="247"/>
      <c r="M1234" s="248"/>
      <c r="N1234" s="240"/>
      <c r="O1234" s="250"/>
    </row>
    <row r="1235" spans="1:15" x14ac:dyDescent="0.25">
      <c r="A1235" s="240" t="s">
        <v>503</v>
      </c>
      <c r="B1235" s="239">
        <v>23657502</v>
      </c>
      <c r="C1235" s="240" t="s">
        <v>404</v>
      </c>
      <c r="E1235" s="243">
        <v>45646</v>
      </c>
      <c r="G1235" s="240">
        <v>0</v>
      </c>
      <c r="H1235" s="240">
        <v>538</v>
      </c>
      <c r="I1235" s="242">
        <v>5.4999999999999997E-3</v>
      </c>
      <c r="J1235" s="240">
        <v>97740</v>
      </c>
      <c r="L1235" s="247"/>
      <c r="M1235" s="248"/>
      <c r="N1235" s="240"/>
      <c r="O1235" s="250"/>
    </row>
    <row r="1236" spans="1:15" x14ac:dyDescent="0.25">
      <c r="A1236" s="240" t="s">
        <v>503</v>
      </c>
      <c r="B1236" s="239">
        <v>23657502</v>
      </c>
      <c r="C1236" s="240" t="s">
        <v>404</v>
      </c>
      <c r="E1236" s="243">
        <v>45646</v>
      </c>
      <c r="G1236" s="240">
        <v>0</v>
      </c>
      <c r="H1236" s="240">
        <v>1219</v>
      </c>
      <c r="I1236" s="242">
        <v>5.4999999999999997E-3</v>
      </c>
      <c r="J1236" s="240">
        <v>221560</v>
      </c>
      <c r="L1236" s="247"/>
      <c r="M1236" s="248"/>
      <c r="N1236" s="240"/>
      <c r="O1236" s="250"/>
    </row>
    <row r="1237" spans="1:15" x14ac:dyDescent="0.25">
      <c r="A1237" s="240" t="s">
        <v>503</v>
      </c>
      <c r="B1237" s="239">
        <v>23657502</v>
      </c>
      <c r="C1237" s="240" t="s">
        <v>404</v>
      </c>
      <c r="E1237" s="243">
        <v>45646</v>
      </c>
      <c r="G1237" s="240">
        <v>0</v>
      </c>
      <c r="H1237" s="240">
        <v>681</v>
      </c>
      <c r="I1237" s="242">
        <v>5.4999999999999997E-3</v>
      </c>
      <c r="J1237" s="240">
        <v>123820</v>
      </c>
      <c r="L1237" s="247"/>
      <c r="M1237" s="248"/>
      <c r="N1237" s="240"/>
      <c r="O1237" s="250"/>
    </row>
    <row r="1238" spans="1:15" x14ac:dyDescent="0.25">
      <c r="A1238" s="240" t="s">
        <v>503</v>
      </c>
      <c r="B1238" s="239">
        <v>23657502</v>
      </c>
      <c r="C1238" s="240" t="s">
        <v>404</v>
      </c>
      <c r="E1238" s="243">
        <v>45646</v>
      </c>
      <c r="G1238" s="240">
        <v>0</v>
      </c>
      <c r="H1238" s="240">
        <v>857</v>
      </c>
      <c r="I1238" s="242">
        <v>5.4999999999999997E-3</v>
      </c>
      <c r="J1238" s="240">
        <v>155904</v>
      </c>
      <c r="L1238" s="247"/>
      <c r="M1238" s="248"/>
      <c r="N1238" s="240"/>
      <c r="O1238" s="250"/>
    </row>
    <row r="1239" spans="1:15" x14ac:dyDescent="0.25">
      <c r="A1239" s="240" t="s">
        <v>503</v>
      </c>
      <c r="B1239" s="239">
        <v>23657502</v>
      </c>
      <c r="C1239" s="240" t="s">
        <v>404</v>
      </c>
      <c r="E1239" s="243">
        <v>45646</v>
      </c>
      <c r="G1239" s="240">
        <v>0</v>
      </c>
      <c r="H1239" s="240">
        <v>499</v>
      </c>
      <c r="I1239" s="242">
        <v>5.4999999999999997E-3</v>
      </c>
      <c r="J1239" s="240">
        <v>90744</v>
      </c>
      <c r="L1239" s="247"/>
      <c r="M1239" s="248"/>
      <c r="N1239" s="240"/>
      <c r="O1239" s="250"/>
    </row>
    <row r="1240" spans="1:15" x14ac:dyDescent="0.25">
      <c r="A1240" s="240" t="s">
        <v>503</v>
      </c>
      <c r="B1240" s="239">
        <v>23657502</v>
      </c>
      <c r="C1240" s="240" t="s">
        <v>404</v>
      </c>
      <c r="E1240" s="243">
        <v>45646</v>
      </c>
      <c r="G1240" s="240">
        <v>0</v>
      </c>
      <c r="H1240" s="240">
        <v>1224</v>
      </c>
      <c r="I1240" s="242">
        <v>5.4999999999999997E-3</v>
      </c>
      <c r="J1240" s="240">
        <v>222552</v>
      </c>
      <c r="L1240" s="247"/>
      <c r="M1240" s="248"/>
      <c r="N1240" s="240"/>
      <c r="O1240" s="250"/>
    </row>
    <row r="1241" spans="1:15" x14ac:dyDescent="0.25">
      <c r="A1241" s="240" t="s">
        <v>503</v>
      </c>
      <c r="B1241" s="239">
        <v>23657502</v>
      </c>
      <c r="C1241" s="240" t="s">
        <v>404</v>
      </c>
      <c r="E1241" s="243">
        <v>45646</v>
      </c>
      <c r="G1241" s="240">
        <v>0</v>
      </c>
      <c r="H1241" s="240">
        <v>15938</v>
      </c>
      <c r="I1241" s="242">
        <v>5.4999999999999997E-3</v>
      </c>
      <c r="J1241" s="240">
        <v>2897766</v>
      </c>
      <c r="L1241" s="247"/>
      <c r="M1241" s="248"/>
      <c r="N1241" s="240"/>
      <c r="O1241" s="250"/>
    </row>
    <row r="1242" spans="1:15" x14ac:dyDescent="0.25">
      <c r="A1242" s="240" t="s">
        <v>503</v>
      </c>
      <c r="B1242" s="239">
        <v>23657502</v>
      </c>
      <c r="C1242" s="240" t="s">
        <v>404</v>
      </c>
      <c r="E1242" s="243">
        <v>45646</v>
      </c>
      <c r="G1242" s="240">
        <v>0</v>
      </c>
      <c r="H1242" s="240">
        <v>4829</v>
      </c>
      <c r="I1242" s="242">
        <v>5.4999999999999997E-3</v>
      </c>
      <c r="J1242" s="240">
        <v>878039.99998600001</v>
      </c>
      <c r="L1242" s="247"/>
      <c r="M1242" s="248"/>
      <c r="N1242" s="240"/>
      <c r="O1242" s="250"/>
    </row>
    <row r="1243" spans="1:15" x14ac:dyDescent="0.25">
      <c r="A1243" s="240" t="s">
        <v>503</v>
      </c>
      <c r="B1243" s="239">
        <v>23657502</v>
      </c>
      <c r="C1243" s="240" t="s">
        <v>404</v>
      </c>
      <c r="E1243" s="243">
        <v>45646</v>
      </c>
      <c r="G1243" s="240">
        <v>0</v>
      </c>
      <c r="H1243" s="240">
        <v>1544</v>
      </c>
      <c r="I1243" s="242">
        <v>5.4999999999999997E-3</v>
      </c>
      <c r="J1243" s="240">
        <v>280750</v>
      </c>
      <c r="L1243" s="247"/>
      <c r="M1243" s="248"/>
      <c r="N1243" s="240"/>
      <c r="O1243" s="250"/>
    </row>
    <row r="1244" spans="1:15" x14ac:dyDescent="0.25">
      <c r="A1244" s="240" t="s">
        <v>503</v>
      </c>
      <c r="B1244" s="239">
        <v>23657502</v>
      </c>
      <c r="C1244" s="240" t="s">
        <v>404</v>
      </c>
      <c r="E1244" s="243">
        <v>45646</v>
      </c>
      <c r="G1244" s="240">
        <v>0</v>
      </c>
      <c r="H1244" s="240">
        <v>1281</v>
      </c>
      <c r="I1244" s="242">
        <v>5.4999999999999997E-3</v>
      </c>
      <c r="J1244" s="240">
        <v>232892</v>
      </c>
      <c r="L1244" s="247"/>
      <c r="M1244" s="248"/>
      <c r="N1244" s="240"/>
      <c r="O1244" s="250"/>
    </row>
    <row r="1245" spans="1:15" x14ac:dyDescent="0.25">
      <c r="A1245" s="240" t="s">
        <v>503</v>
      </c>
      <c r="B1245" s="239">
        <v>23657502</v>
      </c>
      <c r="C1245" s="240" t="s">
        <v>404</v>
      </c>
      <c r="E1245" s="243">
        <v>45646</v>
      </c>
      <c r="G1245" s="240">
        <v>0</v>
      </c>
      <c r="H1245" s="240">
        <v>1917</v>
      </c>
      <c r="I1245" s="242">
        <v>5.4999999999999997E-3</v>
      </c>
      <c r="J1245" s="240">
        <v>348584</v>
      </c>
      <c r="L1245" s="247"/>
      <c r="M1245" s="248"/>
      <c r="N1245" s="240"/>
      <c r="O1245" s="250"/>
    </row>
    <row r="1246" spans="1:15" x14ac:dyDescent="0.25">
      <c r="A1246" s="240" t="s">
        <v>503</v>
      </c>
      <c r="B1246" s="239">
        <v>23657502</v>
      </c>
      <c r="C1246" s="240" t="s">
        <v>404</v>
      </c>
      <c r="E1246" s="243">
        <v>45646</v>
      </c>
      <c r="G1246" s="240">
        <v>0</v>
      </c>
      <c r="H1246" s="240">
        <v>1356</v>
      </c>
      <c r="I1246" s="242">
        <v>5.4999999999999997E-3</v>
      </c>
      <c r="J1246" s="240">
        <v>246568</v>
      </c>
      <c r="L1246" s="247"/>
      <c r="M1246" s="248"/>
      <c r="N1246" s="240"/>
      <c r="O1246" s="250"/>
    </row>
    <row r="1247" spans="1:15" x14ac:dyDescent="0.25">
      <c r="A1247" s="240" t="s">
        <v>503</v>
      </c>
      <c r="B1247" s="239">
        <v>23657502</v>
      </c>
      <c r="C1247" s="240" t="s">
        <v>404</v>
      </c>
      <c r="E1247" s="243">
        <v>45646</v>
      </c>
      <c r="G1247" s="240">
        <v>0</v>
      </c>
      <c r="H1247" s="240">
        <v>414</v>
      </c>
      <c r="I1247" s="242">
        <v>5.4999999999999997E-3</v>
      </c>
      <c r="J1247" s="240">
        <v>75312</v>
      </c>
      <c r="L1247" s="247"/>
      <c r="M1247" s="248"/>
      <c r="N1247" s="240"/>
      <c r="O1247" s="250"/>
    </row>
    <row r="1248" spans="1:15" x14ac:dyDescent="0.25">
      <c r="A1248" s="240" t="s">
        <v>503</v>
      </c>
      <c r="B1248" s="239">
        <v>23657502</v>
      </c>
      <c r="C1248" s="240" t="s">
        <v>404</v>
      </c>
      <c r="E1248" s="243">
        <v>45646</v>
      </c>
      <c r="G1248" s="240">
        <v>0</v>
      </c>
      <c r="H1248" s="240">
        <v>15287</v>
      </c>
      <c r="I1248" s="242">
        <v>5.4999999999999997E-3</v>
      </c>
      <c r="J1248" s="240">
        <v>2779488</v>
      </c>
      <c r="L1248" s="247"/>
      <c r="M1248" s="248"/>
      <c r="N1248" s="240"/>
      <c r="O1248" s="250"/>
    </row>
    <row r="1249" spans="1:15" x14ac:dyDescent="0.25">
      <c r="A1249" s="240" t="s">
        <v>503</v>
      </c>
      <c r="B1249" s="239">
        <v>23657502</v>
      </c>
      <c r="C1249" s="240" t="s">
        <v>404</v>
      </c>
      <c r="E1249" s="243">
        <v>45646</v>
      </c>
      <c r="G1249" s="240">
        <v>0</v>
      </c>
      <c r="H1249" s="240">
        <v>4709</v>
      </c>
      <c r="I1249" s="242">
        <v>5.4999999999999997E-3</v>
      </c>
      <c r="J1249" s="240">
        <v>856128</v>
      </c>
      <c r="L1249" s="247"/>
      <c r="M1249" s="248"/>
      <c r="N1249" s="240"/>
      <c r="O1249" s="250"/>
    </row>
    <row r="1250" spans="1:15" x14ac:dyDescent="0.25">
      <c r="A1250" s="240" t="s">
        <v>503</v>
      </c>
      <c r="B1250" s="239">
        <v>23657502</v>
      </c>
      <c r="C1250" s="240" t="s">
        <v>404</v>
      </c>
      <c r="E1250" s="243">
        <v>45646</v>
      </c>
      <c r="G1250" s="240">
        <v>0</v>
      </c>
      <c r="H1250" s="240">
        <v>5830</v>
      </c>
      <c r="I1250" s="242">
        <v>5.4999999999999997E-3</v>
      </c>
      <c r="J1250" s="240">
        <v>1059998</v>
      </c>
      <c r="L1250" s="247"/>
      <c r="M1250" s="248"/>
      <c r="N1250" s="240"/>
      <c r="O1250" s="250"/>
    </row>
    <row r="1251" spans="1:15" x14ac:dyDescent="0.25">
      <c r="A1251" s="240" t="s">
        <v>503</v>
      </c>
      <c r="B1251" s="239">
        <v>23657502</v>
      </c>
      <c r="C1251" s="240" t="s">
        <v>404</v>
      </c>
      <c r="E1251" s="243">
        <v>45646</v>
      </c>
      <c r="G1251" s="240">
        <v>0</v>
      </c>
      <c r="H1251" s="240">
        <v>2713</v>
      </c>
      <c r="I1251" s="242">
        <v>5.4999999999999997E-3</v>
      </c>
      <c r="J1251" s="240">
        <v>493224</v>
      </c>
      <c r="L1251" s="247"/>
      <c r="M1251" s="248"/>
      <c r="N1251" s="240"/>
      <c r="O1251" s="250"/>
    </row>
    <row r="1252" spans="1:15" x14ac:dyDescent="0.25">
      <c r="A1252" s="240" t="s">
        <v>503</v>
      </c>
      <c r="B1252" s="239">
        <v>23657502</v>
      </c>
      <c r="C1252" s="240" t="s">
        <v>404</v>
      </c>
      <c r="E1252" s="243">
        <v>45646</v>
      </c>
      <c r="G1252" s="240">
        <v>0</v>
      </c>
      <c r="H1252" s="240">
        <v>2357</v>
      </c>
      <c r="I1252" s="242">
        <v>5.4999999999999997E-3</v>
      </c>
      <c r="J1252" s="240">
        <v>428520</v>
      </c>
      <c r="L1252" s="247"/>
      <c r="M1252" s="248"/>
      <c r="N1252" s="240"/>
      <c r="O1252" s="250"/>
    </row>
    <row r="1253" spans="1:15" x14ac:dyDescent="0.25">
      <c r="A1253" s="240" t="s">
        <v>503</v>
      </c>
      <c r="B1253" s="239">
        <v>23657502</v>
      </c>
      <c r="C1253" s="240" t="s">
        <v>404</v>
      </c>
      <c r="E1253" s="243">
        <v>45646</v>
      </c>
      <c r="G1253" s="240">
        <v>0</v>
      </c>
      <c r="H1253" s="240">
        <v>6481</v>
      </c>
      <c r="I1253" s="242">
        <v>5.4999999999999997E-3</v>
      </c>
      <c r="J1253" s="240">
        <v>1178430</v>
      </c>
      <c r="L1253" s="247"/>
      <c r="M1253" s="248"/>
      <c r="N1253" s="240"/>
      <c r="O1253" s="250"/>
    </row>
    <row r="1254" spans="1:15" x14ac:dyDescent="0.25">
      <c r="A1254" s="240" t="s">
        <v>503</v>
      </c>
      <c r="B1254" s="239">
        <v>23657502</v>
      </c>
      <c r="C1254" s="240" t="s">
        <v>404</v>
      </c>
      <c r="E1254" s="243">
        <v>45646</v>
      </c>
      <c r="G1254" s="240">
        <v>0</v>
      </c>
      <c r="H1254" s="240">
        <v>21906</v>
      </c>
      <c r="I1254" s="242">
        <v>5.4999999999999997E-3</v>
      </c>
      <c r="J1254" s="240">
        <v>3982842</v>
      </c>
      <c r="L1254" s="247"/>
      <c r="M1254" s="248"/>
      <c r="N1254" s="240"/>
      <c r="O1254" s="250"/>
    </row>
    <row r="1255" spans="1:15" x14ac:dyDescent="0.25">
      <c r="A1255" s="240" t="s">
        <v>503</v>
      </c>
      <c r="B1255" s="239">
        <v>23657502</v>
      </c>
      <c r="C1255" s="240" t="s">
        <v>404</v>
      </c>
      <c r="E1255" s="243">
        <v>45646</v>
      </c>
      <c r="G1255" s="240">
        <v>0</v>
      </c>
      <c r="H1255" s="240">
        <v>5783</v>
      </c>
      <c r="I1255" s="242">
        <v>5.4999999999999997E-3</v>
      </c>
      <c r="J1255" s="240">
        <v>1051530</v>
      </c>
      <c r="L1255" s="247"/>
      <c r="M1255" s="248"/>
      <c r="N1255" s="240"/>
      <c r="O1255" s="250"/>
    </row>
    <row r="1256" spans="1:15" x14ac:dyDescent="0.25">
      <c r="A1256" s="240" t="s">
        <v>503</v>
      </c>
      <c r="B1256" s="239">
        <v>23657502</v>
      </c>
      <c r="C1256" s="240" t="s">
        <v>404</v>
      </c>
      <c r="E1256" s="243">
        <v>45646</v>
      </c>
      <c r="G1256" s="240">
        <v>0</v>
      </c>
      <c r="H1256" s="240">
        <v>540</v>
      </c>
      <c r="I1256" s="242">
        <v>5.4999999999999997E-3</v>
      </c>
      <c r="J1256" s="240">
        <v>98236</v>
      </c>
      <c r="L1256" s="247"/>
      <c r="M1256" s="248"/>
      <c r="N1256" s="240"/>
      <c r="O1256" s="250"/>
    </row>
    <row r="1257" spans="1:15" x14ac:dyDescent="0.25">
      <c r="A1257" s="240" t="s">
        <v>503</v>
      </c>
      <c r="B1257" s="239">
        <v>23657502</v>
      </c>
      <c r="C1257" s="240" t="s">
        <v>404</v>
      </c>
      <c r="E1257" s="243">
        <v>45646</v>
      </c>
      <c r="G1257" s="240">
        <v>0</v>
      </c>
      <c r="H1257" s="240">
        <v>1357</v>
      </c>
      <c r="I1257" s="242">
        <v>5.4999999999999997E-3</v>
      </c>
      <c r="J1257" s="240">
        <v>246648</v>
      </c>
      <c r="L1257" s="247"/>
      <c r="M1257" s="248"/>
      <c r="N1257" s="240"/>
      <c r="O1257" s="250"/>
    </row>
    <row r="1258" spans="1:15" x14ac:dyDescent="0.25">
      <c r="A1258" s="240" t="s">
        <v>503</v>
      </c>
      <c r="B1258" s="239">
        <v>23657502</v>
      </c>
      <c r="C1258" s="240" t="s">
        <v>404</v>
      </c>
      <c r="E1258" s="243">
        <v>45646</v>
      </c>
      <c r="G1258" s="240">
        <v>0</v>
      </c>
      <c r="H1258" s="240">
        <v>863</v>
      </c>
      <c r="I1258" s="242">
        <v>5.4999999999999997E-3</v>
      </c>
      <c r="J1258" s="240">
        <v>156896</v>
      </c>
      <c r="L1258" s="247"/>
      <c r="M1258" s="248"/>
      <c r="N1258" s="240"/>
      <c r="O1258" s="250"/>
    </row>
    <row r="1259" spans="1:15" x14ac:dyDescent="0.25">
      <c r="A1259" s="240" t="s">
        <v>503</v>
      </c>
      <c r="B1259" s="239">
        <v>23657502</v>
      </c>
      <c r="C1259" s="240" t="s">
        <v>404</v>
      </c>
      <c r="E1259" s="243">
        <v>45646</v>
      </c>
      <c r="G1259" s="240">
        <v>0</v>
      </c>
      <c r="H1259" s="240">
        <v>543</v>
      </c>
      <c r="I1259" s="242">
        <v>5.4999999999999997E-3</v>
      </c>
      <c r="J1259" s="240">
        <v>98732</v>
      </c>
      <c r="L1259" s="247"/>
      <c r="M1259" s="248"/>
      <c r="N1259" s="240"/>
      <c r="O1259" s="250"/>
    </row>
    <row r="1260" spans="1:15" x14ac:dyDescent="0.25">
      <c r="A1260" s="240" t="s">
        <v>503</v>
      </c>
      <c r="B1260" s="239">
        <v>23657502</v>
      </c>
      <c r="C1260" s="240" t="s">
        <v>404</v>
      </c>
      <c r="E1260" s="243">
        <v>45646</v>
      </c>
      <c r="G1260" s="240">
        <v>0</v>
      </c>
      <c r="H1260" s="240">
        <v>1177</v>
      </c>
      <c r="I1260" s="242">
        <v>5.4999999999999997E-3</v>
      </c>
      <c r="J1260" s="240">
        <v>214068</v>
      </c>
      <c r="L1260" s="247"/>
      <c r="M1260" s="248"/>
      <c r="N1260" s="240"/>
      <c r="O1260" s="250"/>
    </row>
    <row r="1261" spans="1:15" x14ac:dyDescent="0.25">
      <c r="A1261" s="240" t="s">
        <v>503</v>
      </c>
      <c r="B1261" s="239">
        <v>23657502</v>
      </c>
      <c r="C1261" s="240" t="s">
        <v>404</v>
      </c>
      <c r="E1261" s="243">
        <v>45646</v>
      </c>
      <c r="G1261" s="240">
        <v>0</v>
      </c>
      <c r="H1261" s="240">
        <v>681</v>
      </c>
      <c r="I1261" s="242">
        <v>5.4999999999999997E-3</v>
      </c>
      <c r="J1261" s="240">
        <v>123820</v>
      </c>
      <c r="L1261" s="247"/>
      <c r="M1261" s="248"/>
      <c r="N1261" s="240"/>
      <c r="O1261" s="250"/>
    </row>
    <row r="1262" spans="1:15" x14ac:dyDescent="0.25">
      <c r="A1262" s="240" t="s">
        <v>503</v>
      </c>
      <c r="B1262" s="239">
        <v>23657502</v>
      </c>
      <c r="C1262" s="240" t="s">
        <v>404</v>
      </c>
      <c r="E1262" s="243">
        <v>45646</v>
      </c>
      <c r="G1262" s="240">
        <v>0</v>
      </c>
      <c r="H1262" s="240">
        <v>1180</v>
      </c>
      <c r="I1262" s="242">
        <v>5.4999999999999997E-3</v>
      </c>
      <c r="J1262" s="240">
        <v>214564</v>
      </c>
      <c r="L1262" s="247"/>
      <c r="M1262" s="248"/>
      <c r="N1262" s="240"/>
      <c r="O1262" s="250"/>
    </row>
    <row r="1263" spans="1:15" x14ac:dyDescent="0.25">
      <c r="A1263" s="240" t="s">
        <v>503</v>
      </c>
      <c r="B1263" s="239">
        <v>23657502</v>
      </c>
      <c r="C1263" s="240" t="s">
        <v>404</v>
      </c>
      <c r="E1263" s="243">
        <v>45646</v>
      </c>
      <c r="G1263" s="240">
        <v>0</v>
      </c>
      <c r="H1263" s="240">
        <v>497</v>
      </c>
      <c r="I1263" s="242">
        <v>5.4999999999999997E-3</v>
      </c>
      <c r="J1263" s="240">
        <v>90336</v>
      </c>
      <c r="L1263" s="247"/>
      <c r="M1263" s="248"/>
      <c r="N1263" s="240"/>
      <c r="O1263" s="250"/>
    </row>
    <row r="1264" spans="1:15" x14ac:dyDescent="0.25">
      <c r="A1264" s="240" t="s">
        <v>503</v>
      </c>
      <c r="B1264" s="239">
        <v>23657502</v>
      </c>
      <c r="C1264" s="240" t="s">
        <v>404</v>
      </c>
      <c r="E1264" s="243">
        <v>45646</v>
      </c>
      <c r="G1264" s="240">
        <v>0</v>
      </c>
      <c r="H1264" s="240">
        <v>20286</v>
      </c>
      <c r="I1264" s="242">
        <v>5.4999999999999997E-3</v>
      </c>
      <c r="J1264" s="240">
        <v>3688350</v>
      </c>
      <c r="L1264" s="247"/>
      <c r="M1264" s="248"/>
      <c r="N1264" s="240"/>
      <c r="O1264" s="250"/>
    </row>
    <row r="1265" spans="1:15" x14ac:dyDescent="0.25">
      <c r="A1265" s="240" t="s">
        <v>503</v>
      </c>
      <c r="B1265" s="239">
        <v>23657502</v>
      </c>
      <c r="C1265" s="240" t="s">
        <v>404</v>
      </c>
      <c r="E1265" s="243">
        <v>45646</v>
      </c>
      <c r="G1265" s="240">
        <v>0</v>
      </c>
      <c r="H1265" s="240">
        <v>8529</v>
      </c>
      <c r="I1265" s="242">
        <v>5.4999999999999997E-3</v>
      </c>
      <c r="J1265" s="240">
        <v>1550775</v>
      </c>
      <c r="L1265" s="247"/>
      <c r="M1265" s="248"/>
      <c r="N1265" s="240"/>
      <c r="O1265" s="250"/>
    </row>
    <row r="1266" spans="1:15" x14ac:dyDescent="0.25">
      <c r="A1266" s="240" t="s">
        <v>503</v>
      </c>
      <c r="B1266" s="239">
        <v>23657502</v>
      </c>
      <c r="C1266" s="240" t="s">
        <v>404</v>
      </c>
      <c r="E1266" s="243">
        <v>45646</v>
      </c>
      <c r="G1266" s="240">
        <v>0</v>
      </c>
      <c r="H1266" s="240">
        <v>2955</v>
      </c>
      <c r="I1266" s="242">
        <v>5.4999999999999997E-3</v>
      </c>
      <c r="J1266" s="240">
        <v>537300</v>
      </c>
      <c r="L1266" s="247"/>
      <c r="M1266" s="248"/>
      <c r="N1266" s="240"/>
      <c r="O1266" s="250"/>
    </row>
    <row r="1267" spans="1:15" x14ac:dyDescent="0.25">
      <c r="A1267" s="240" t="s">
        <v>503</v>
      </c>
      <c r="B1267" s="239">
        <v>23657502</v>
      </c>
      <c r="C1267" s="240" t="s">
        <v>404</v>
      </c>
      <c r="E1267" s="243">
        <v>45646</v>
      </c>
      <c r="G1267" s="240">
        <v>0</v>
      </c>
      <c r="H1267" s="240">
        <v>3284</v>
      </c>
      <c r="I1267" s="242">
        <v>5.4999999999999997E-3</v>
      </c>
      <c r="J1267" s="240">
        <v>597000</v>
      </c>
      <c r="L1267" s="247"/>
      <c r="M1267" s="248"/>
      <c r="N1267" s="240"/>
      <c r="O1267" s="250"/>
    </row>
    <row r="1268" spans="1:15" x14ac:dyDescent="0.25">
      <c r="A1268" s="240" t="s">
        <v>503</v>
      </c>
      <c r="B1268" s="239">
        <v>23657502</v>
      </c>
      <c r="C1268" s="240" t="s">
        <v>404</v>
      </c>
      <c r="E1268" s="243">
        <v>45646</v>
      </c>
      <c r="G1268" s="240">
        <v>0</v>
      </c>
      <c r="H1268" s="240">
        <v>3612</v>
      </c>
      <c r="I1268" s="242">
        <v>5.4999999999999997E-3</v>
      </c>
      <c r="J1268" s="240">
        <v>656700</v>
      </c>
      <c r="L1268" s="247"/>
      <c r="M1268" s="248"/>
      <c r="N1268" s="240"/>
      <c r="O1268" s="250"/>
    </row>
    <row r="1269" spans="1:15" x14ac:dyDescent="0.25">
      <c r="A1269" s="240" t="s">
        <v>503</v>
      </c>
      <c r="B1269" s="239">
        <v>23657502</v>
      </c>
      <c r="C1269" s="240" t="s">
        <v>404</v>
      </c>
      <c r="E1269" s="243">
        <v>45646</v>
      </c>
      <c r="G1269" s="240">
        <v>0</v>
      </c>
      <c r="H1269" s="240">
        <v>394</v>
      </c>
      <c r="I1269" s="242">
        <v>5.4999999999999997E-3</v>
      </c>
      <c r="J1269" s="240">
        <v>71640</v>
      </c>
      <c r="L1269" s="247"/>
      <c r="M1269" s="248"/>
      <c r="N1269" s="240"/>
      <c r="O1269" s="250"/>
    </row>
    <row r="1270" spans="1:15" x14ac:dyDescent="0.25">
      <c r="A1270" s="240" t="s">
        <v>503</v>
      </c>
      <c r="B1270" s="239">
        <v>23657502</v>
      </c>
      <c r="C1270" s="240" t="s">
        <v>404</v>
      </c>
      <c r="E1270" s="243">
        <v>45646</v>
      </c>
      <c r="G1270" s="240">
        <v>0</v>
      </c>
      <c r="H1270" s="240">
        <v>3284</v>
      </c>
      <c r="I1270" s="242">
        <v>5.4999999999999997E-3</v>
      </c>
      <c r="J1270" s="240">
        <v>597000</v>
      </c>
      <c r="L1270" s="247"/>
      <c r="M1270" s="248"/>
      <c r="N1270" s="240"/>
      <c r="O1270" s="250"/>
    </row>
    <row r="1271" spans="1:15" x14ac:dyDescent="0.25">
      <c r="A1271" s="240" t="s">
        <v>503</v>
      </c>
      <c r="B1271" s="239">
        <v>23657502</v>
      </c>
      <c r="C1271" s="240" t="s">
        <v>404</v>
      </c>
      <c r="E1271" s="243">
        <v>45646</v>
      </c>
      <c r="G1271" s="240">
        <v>0</v>
      </c>
      <c r="H1271" s="240">
        <v>812</v>
      </c>
      <c r="I1271" s="242">
        <v>5.4999999999999997E-3</v>
      </c>
      <c r="J1271" s="240">
        <v>147600</v>
      </c>
      <c r="L1271" s="247"/>
      <c r="M1271" s="248"/>
      <c r="N1271" s="240"/>
      <c r="O1271" s="250"/>
    </row>
    <row r="1272" spans="1:15" x14ac:dyDescent="0.25">
      <c r="A1272" s="240" t="s">
        <v>503</v>
      </c>
      <c r="B1272" s="239">
        <v>23657502</v>
      </c>
      <c r="C1272" s="240" t="s">
        <v>404</v>
      </c>
      <c r="E1272" s="243">
        <v>45646</v>
      </c>
      <c r="G1272" s="240">
        <v>0</v>
      </c>
      <c r="H1272" s="240">
        <v>1970</v>
      </c>
      <c r="I1272" s="242">
        <v>5.4999999999999997E-3</v>
      </c>
      <c r="J1272" s="240">
        <v>358200</v>
      </c>
      <c r="L1272" s="247"/>
      <c r="M1272" s="248"/>
      <c r="N1272" s="240"/>
      <c r="O1272" s="250"/>
    </row>
    <row r="1273" spans="1:15" x14ac:dyDescent="0.25">
      <c r="A1273" s="240" t="s">
        <v>503</v>
      </c>
      <c r="B1273" s="239">
        <v>23657502</v>
      </c>
      <c r="C1273" s="240" t="s">
        <v>404</v>
      </c>
      <c r="E1273" s="243">
        <v>45646</v>
      </c>
      <c r="G1273" s="240">
        <v>0</v>
      </c>
      <c r="H1273" s="240">
        <v>2146</v>
      </c>
      <c r="I1273" s="242">
        <v>5.4999999999999997E-3</v>
      </c>
      <c r="J1273" s="240">
        <v>390239.99999400001</v>
      </c>
      <c r="L1273" s="247"/>
      <c r="M1273" s="248"/>
      <c r="N1273" s="240"/>
      <c r="O1273" s="250"/>
    </row>
    <row r="1274" spans="1:15" x14ac:dyDescent="0.25">
      <c r="A1274" s="240" t="s">
        <v>503</v>
      </c>
      <c r="B1274" s="239">
        <v>23657502</v>
      </c>
      <c r="C1274" s="240" t="s">
        <v>404</v>
      </c>
      <c r="E1274" s="243">
        <v>45646</v>
      </c>
      <c r="G1274" s="240">
        <v>0</v>
      </c>
      <c r="H1274" s="240">
        <v>7393</v>
      </c>
      <c r="I1274" s="242">
        <v>5.4999999999999997E-3</v>
      </c>
      <c r="J1274" s="240">
        <v>1344212</v>
      </c>
      <c r="L1274" s="247"/>
      <c r="M1274" s="248"/>
      <c r="N1274" s="240"/>
      <c r="O1274" s="250"/>
    </row>
    <row r="1275" spans="1:15" x14ac:dyDescent="0.25">
      <c r="A1275" s="240" t="s">
        <v>503</v>
      </c>
      <c r="B1275" s="239">
        <v>23657502</v>
      </c>
      <c r="C1275" s="240" t="s">
        <v>404</v>
      </c>
      <c r="E1275" s="243">
        <v>45646</v>
      </c>
      <c r="G1275" s="240">
        <v>0</v>
      </c>
      <c r="H1275" s="240">
        <v>7674</v>
      </c>
      <c r="I1275" s="242">
        <v>5.4999999999999997E-3</v>
      </c>
      <c r="J1275" s="240">
        <v>1395336</v>
      </c>
      <c r="L1275" s="247"/>
      <c r="M1275" s="248"/>
      <c r="N1275" s="240"/>
      <c r="O1275" s="250"/>
    </row>
    <row r="1276" spans="1:15" x14ac:dyDescent="0.25">
      <c r="A1276" s="240" t="s">
        <v>503</v>
      </c>
      <c r="B1276" s="239">
        <v>23657502</v>
      </c>
      <c r="C1276" s="240" t="s">
        <v>404</v>
      </c>
      <c r="E1276" s="243">
        <v>45646</v>
      </c>
      <c r="G1276" s="240">
        <v>0</v>
      </c>
      <c r="H1276" s="240">
        <v>3490</v>
      </c>
      <c r="I1276" s="242">
        <v>5.4999999999999997E-3</v>
      </c>
      <c r="J1276" s="240">
        <v>634572</v>
      </c>
      <c r="L1276" s="247"/>
      <c r="M1276" s="248"/>
      <c r="N1276" s="240"/>
      <c r="O1276" s="250"/>
    </row>
    <row r="1277" spans="1:15" x14ac:dyDescent="0.25">
      <c r="A1277" s="240" t="s">
        <v>503</v>
      </c>
      <c r="B1277" s="239">
        <v>23657502</v>
      </c>
      <c r="C1277" s="240" t="s">
        <v>404</v>
      </c>
      <c r="E1277" s="243">
        <v>45646</v>
      </c>
      <c r="G1277" s="240">
        <v>0</v>
      </c>
      <c r="H1277" s="240">
        <v>25733</v>
      </c>
      <c r="I1277" s="242">
        <v>5.4999999999999997E-3</v>
      </c>
      <c r="J1277" s="240">
        <v>4678650</v>
      </c>
      <c r="L1277" s="247"/>
      <c r="M1277" s="248"/>
      <c r="N1277" s="240"/>
      <c r="O1277" s="250"/>
    </row>
    <row r="1278" spans="1:15" x14ac:dyDescent="0.25">
      <c r="A1278" s="240" t="s">
        <v>503</v>
      </c>
      <c r="B1278" s="239">
        <v>23657502</v>
      </c>
      <c r="C1278" s="240" t="s">
        <v>404</v>
      </c>
      <c r="E1278" s="243">
        <v>45649</v>
      </c>
      <c r="G1278" s="240">
        <v>0</v>
      </c>
      <c r="H1278" s="240">
        <v>37445</v>
      </c>
      <c r="I1278" s="242">
        <v>5.4999999999999997E-3</v>
      </c>
      <c r="J1278" s="240">
        <v>6808108</v>
      </c>
      <c r="L1278" s="247"/>
      <c r="M1278" s="248"/>
      <c r="N1278" s="240"/>
      <c r="O1278" s="250"/>
    </row>
    <row r="1279" spans="1:15" x14ac:dyDescent="0.25">
      <c r="A1279" s="240" t="s">
        <v>503</v>
      </c>
      <c r="B1279" s="239">
        <v>23657502</v>
      </c>
      <c r="C1279" s="240" t="s">
        <v>404</v>
      </c>
      <c r="E1279" s="243">
        <v>45649</v>
      </c>
      <c r="G1279" s="240">
        <v>0</v>
      </c>
      <c r="H1279" s="240">
        <v>6329</v>
      </c>
      <c r="I1279" s="242">
        <v>5.4999999999999997E-3</v>
      </c>
      <c r="J1279" s="240">
        <v>1150800</v>
      </c>
      <c r="L1279" s="247"/>
      <c r="M1279" s="248"/>
      <c r="N1279" s="240"/>
      <c r="O1279" s="250"/>
    </row>
    <row r="1280" spans="1:15" x14ac:dyDescent="0.25">
      <c r="A1280" s="240" t="s">
        <v>503</v>
      </c>
      <c r="B1280" s="239">
        <v>23657502</v>
      </c>
      <c r="C1280" s="240" t="s">
        <v>404</v>
      </c>
      <c r="E1280" s="243">
        <v>45649</v>
      </c>
      <c r="G1280" s="240">
        <v>0</v>
      </c>
      <c r="H1280" s="240">
        <v>27439</v>
      </c>
      <c r="I1280" s="242">
        <v>5.4999999999999997E-3</v>
      </c>
      <c r="J1280" s="240">
        <v>4988838</v>
      </c>
      <c r="L1280" s="247"/>
      <c r="M1280" s="248"/>
      <c r="N1280" s="240"/>
      <c r="O1280" s="250"/>
    </row>
    <row r="1281" spans="1:15" x14ac:dyDescent="0.25">
      <c r="A1281" s="240" t="s">
        <v>503</v>
      </c>
      <c r="B1281" s="239">
        <v>23657502</v>
      </c>
      <c r="C1281" s="240" t="s">
        <v>404</v>
      </c>
      <c r="E1281" s="243">
        <v>45649</v>
      </c>
      <c r="G1281" s="240">
        <v>0</v>
      </c>
      <c r="H1281" s="240">
        <v>1768</v>
      </c>
      <c r="I1281" s="242">
        <v>5.4999999999999997E-3</v>
      </c>
      <c r="J1281" s="240">
        <v>321390</v>
      </c>
      <c r="L1281" s="247"/>
      <c r="M1281" s="248"/>
      <c r="N1281" s="240"/>
      <c r="O1281" s="250"/>
    </row>
    <row r="1282" spans="1:15" x14ac:dyDescent="0.25">
      <c r="A1282" s="240" t="s">
        <v>503</v>
      </c>
      <c r="B1282" s="239">
        <v>23657502</v>
      </c>
      <c r="C1282" s="240" t="s">
        <v>404</v>
      </c>
      <c r="E1282" s="243">
        <v>45649</v>
      </c>
      <c r="G1282" s="240">
        <v>0</v>
      </c>
      <c r="H1282" s="240">
        <v>62812</v>
      </c>
      <c r="I1282" s="242">
        <v>5.4999999999999997E-3</v>
      </c>
      <c r="J1282" s="240">
        <v>11420320</v>
      </c>
      <c r="L1282" s="247"/>
      <c r="M1282" s="248"/>
      <c r="N1282" s="240"/>
      <c r="O1282" s="250"/>
    </row>
    <row r="1283" spans="1:15" x14ac:dyDescent="0.25">
      <c r="A1283" s="240" t="s">
        <v>503</v>
      </c>
      <c r="B1283" s="239">
        <v>23657502</v>
      </c>
      <c r="C1283" s="240" t="s">
        <v>404</v>
      </c>
      <c r="E1283" s="243">
        <v>45649</v>
      </c>
      <c r="G1283" s="240">
        <v>0</v>
      </c>
      <c r="H1283" s="240">
        <v>27440</v>
      </c>
      <c r="I1283" s="242">
        <v>5.4999999999999997E-3</v>
      </c>
      <c r="J1283" s="240">
        <v>4989060</v>
      </c>
      <c r="L1283" s="247"/>
      <c r="M1283" s="248"/>
      <c r="N1283" s="240"/>
      <c r="O1283" s="250"/>
    </row>
    <row r="1284" spans="1:15" x14ac:dyDescent="0.25">
      <c r="A1284" s="240" t="s">
        <v>503</v>
      </c>
      <c r="B1284" s="239">
        <v>23657502</v>
      </c>
      <c r="C1284" s="240" t="s">
        <v>404</v>
      </c>
      <c r="E1284" s="243">
        <v>45649</v>
      </c>
      <c r="G1284" s="240">
        <v>0</v>
      </c>
      <c r="H1284" s="240">
        <v>82366</v>
      </c>
      <c r="I1284" s="242">
        <v>5.4999999999999997E-3</v>
      </c>
      <c r="J1284" s="240">
        <v>14975630</v>
      </c>
      <c r="L1284" s="247"/>
      <c r="M1284" s="248"/>
      <c r="N1284" s="240"/>
      <c r="O1284" s="250"/>
    </row>
    <row r="1285" spans="1:15" x14ac:dyDescent="0.25">
      <c r="A1285" s="240" t="s">
        <v>503</v>
      </c>
      <c r="B1285" s="239">
        <v>23657502</v>
      </c>
      <c r="C1285" s="240" t="s">
        <v>404</v>
      </c>
      <c r="E1285" s="243">
        <v>45649</v>
      </c>
      <c r="G1285" s="240">
        <v>0</v>
      </c>
      <c r="H1285" s="240">
        <v>133269</v>
      </c>
      <c r="I1285" s="242">
        <v>5.4999999999999997E-3</v>
      </c>
      <c r="J1285" s="240">
        <v>24230774</v>
      </c>
      <c r="L1285" s="247"/>
      <c r="M1285" s="248"/>
      <c r="N1285" s="240"/>
      <c r="O1285" s="250"/>
    </row>
    <row r="1286" spans="1:15" x14ac:dyDescent="0.25">
      <c r="A1286" s="240" t="s">
        <v>503</v>
      </c>
      <c r="B1286" s="239">
        <v>23657502</v>
      </c>
      <c r="C1286" s="240" t="s">
        <v>404</v>
      </c>
      <c r="E1286" s="243">
        <v>45649</v>
      </c>
      <c r="G1286" s="240">
        <v>0</v>
      </c>
      <c r="H1286" s="240">
        <v>5385</v>
      </c>
      <c r="I1286" s="242">
        <v>5.4999999999999997E-3</v>
      </c>
      <c r="J1286" s="240">
        <v>979152</v>
      </c>
      <c r="L1286" s="247"/>
      <c r="M1286" s="248"/>
      <c r="N1286" s="240"/>
      <c r="O1286" s="250"/>
    </row>
    <row r="1287" spans="1:15" x14ac:dyDescent="0.25">
      <c r="A1287" s="240" t="s">
        <v>503</v>
      </c>
      <c r="B1287" s="239">
        <v>23657502</v>
      </c>
      <c r="C1287" s="240" t="s">
        <v>404</v>
      </c>
      <c r="E1287" s="243">
        <v>45649</v>
      </c>
      <c r="G1287" s="240">
        <v>0</v>
      </c>
      <c r="H1287" s="240">
        <v>10790</v>
      </c>
      <c r="I1287" s="242">
        <v>5.4999999999999997E-3</v>
      </c>
      <c r="J1287" s="240">
        <v>1961790</v>
      </c>
      <c r="L1287" s="247"/>
      <c r="M1287" s="248"/>
      <c r="N1287" s="240"/>
      <c r="O1287" s="250"/>
    </row>
    <row r="1288" spans="1:15" x14ac:dyDescent="0.25">
      <c r="A1288" s="240" t="s">
        <v>503</v>
      </c>
      <c r="B1288" s="239">
        <v>23657502</v>
      </c>
      <c r="C1288" s="240" t="s">
        <v>404</v>
      </c>
      <c r="E1288" s="243">
        <v>45649</v>
      </c>
      <c r="G1288" s="240">
        <v>0</v>
      </c>
      <c r="H1288" s="240">
        <v>11767</v>
      </c>
      <c r="I1288" s="242">
        <v>5.4999999999999997E-3</v>
      </c>
      <c r="J1288" s="240">
        <v>2139386</v>
      </c>
      <c r="L1288" s="247"/>
      <c r="M1288" s="248"/>
      <c r="N1288" s="240"/>
      <c r="O1288" s="250"/>
    </row>
    <row r="1289" spans="1:15" x14ac:dyDescent="0.25">
      <c r="A1289" s="240" t="s">
        <v>503</v>
      </c>
      <c r="B1289" s="239">
        <v>23657502</v>
      </c>
      <c r="C1289" s="240" t="s">
        <v>404</v>
      </c>
      <c r="E1289" s="243">
        <v>45649</v>
      </c>
      <c r="G1289" s="240">
        <v>0</v>
      </c>
      <c r="H1289" s="240">
        <v>42209</v>
      </c>
      <c r="I1289" s="242">
        <v>5.4999999999999997E-3</v>
      </c>
      <c r="J1289" s="240">
        <v>7674296</v>
      </c>
      <c r="L1289" s="247"/>
      <c r="M1289" s="248"/>
      <c r="N1289" s="240"/>
      <c r="O1289" s="250"/>
    </row>
    <row r="1290" spans="1:15" x14ac:dyDescent="0.25">
      <c r="A1290" s="240" t="s">
        <v>503</v>
      </c>
      <c r="B1290" s="239">
        <v>23657502</v>
      </c>
      <c r="C1290" s="240" t="s">
        <v>404</v>
      </c>
      <c r="E1290" s="243">
        <v>45649</v>
      </c>
      <c r="G1290" s="240">
        <v>0</v>
      </c>
      <c r="H1290" s="240">
        <v>2357</v>
      </c>
      <c r="I1290" s="242">
        <v>5.4999999999999997E-3</v>
      </c>
      <c r="J1290" s="240">
        <v>428520</v>
      </c>
      <c r="L1290" s="247"/>
      <c r="M1290" s="248"/>
      <c r="N1290" s="240"/>
      <c r="O1290" s="250"/>
    </row>
    <row r="1291" spans="1:15" x14ac:dyDescent="0.25">
      <c r="A1291" s="240" t="s">
        <v>503</v>
      </c>
      <c r="B1291" s="239">
        <v>23657502</v>
      </c>
      <c r="C1291" s="240" t="s">
        <v>404</v>
      </c>
      <c r="E1291" s="243">
        <v>45649</v>
      </c>
      <c r="G1291" s="240">
        <v>0</v>
      </c>
      <c r="H1291" s="240">
        <v>9017</v>
      </c>
      <c r="I1291" s="242">
        <v>5.4999999999999997E-3</v>
      </c>
      <c r="J1291" s="240">
        <v>1639432</v>
      </c>
      <c r="L1291" s="247"/>
      <c r="M1291" s="248"/>
      <c r="N1291" s="240"/>
      <c r="O1291" s="250"/>
    </row>
    <row r="1292" spans="1:15" x14ac:dyDescent="0.25">
      <c r="A1292" s="240" t="s">
        <v>503</v>
      </c>
      <c r="B1292" s="239">
        <v>23657502</v>
      </c>
      <c r="C1292" s="240" t="s">
        <v>404</v>
      </c>
      <c r="E1292" s="243">
        <v>45649</v>
      </c>
      <c r="G1292" s="240">
        <v>0</v>
      </c>
      <c r="H1292" s="240">
        <v>28535</v>
      </c>
      <c r="I1292" s="242">
        <v>5.4999999999999997E-3</v>
      </c>
      <c r="J1292" s="240">
        <v>5188244</v>
      </c>
      <c r="L1292" s="247"/>
      <c r="M1292" s="248"/>
      <c r="N1292" s="240"/>
      <c r="O1292" s="250"/>
    </row>
    <row r="1293" spans="1:15" x14ac:dyDescent="0.25">
      <c r="A1293" s="240" t="s">
        <v>503</v>
      </c>
      <c r="B1293" s="239">
        <v>23657502</v>
      </c>
      <c r="C1293" s="240" t="s">
        <v>404</v>
      </c>
      <c r="E1293" s="243">
        <v>45649</v>
      </c>
      <c r="G1293" s="240">
        <v>0</v>
      </c>
      <c r="H1293" s="240">
        <v>13112</v>
      </c>
      <c r="I1293" s="242">
        <v>5.4999999999999997E-3</v>
      </c>
      <c r="J1293" s="240">
        <v>2384010</v>
      </c>
      <c r="L1293" s="247"/>
      <c r="M1293" s="248"/>
      <c r="N1293" s="240"/>
      <c r="O1293" s="250"/>
    </row>
    <row r="1294" spans="1:15" x14ac:dyDescent="0.25">
      <c r="A1294" s="240" t="s">
        <v>503</v>
      </c>
      <c r="B1294" s="239">
        <v>23657502</v>
      </c>
      <c r="C1294" s="240" t="s">
        <v>404</v>
      </c>
      <c r="E1294" s="243">
        <v>45649</v>
      </c>
      <c r="G1294" s="240">
        <v>0</v>
      </c>
      <c r="H1294" s="240">
        <v>22788</v>
      </c>
      <c r="I1294" s="242">
        <v>5.4999999999999997E-3</v>
      </c>
      <c r="J1294" s="240">
        <v>4143244</v>
      </c>
      <c r="L1294" s="247"/>
      <c r="M1294" s="248"/>
      <c r="N1294" s="240"/>
      <c r="O1294" s="250"/>
    </row>
    <row r="1295" spans="1:15" x14ac:dyDescent="0.25">
      <c r="A1295" s="240" t="s">
        <v>503</v>
      </c>
      <c r="B1295" s="239">
        <v>23657502</v>
      </c>
      <c r="C1295" s="240" t="s">
        <v>404</v>
      </c>
      <c r="E1295" s="243">
        <v>45649</v>
      </c>
      <c r="G1295" s="240">
        <v>0</v>
      </c>
      <c r="H1295" s="240">
        <v>34018</v>
      </c>
      <c r="I1295" s="242">
        <v>5.4999999999999997E-3</v>
      </c>
      <c r="J1295" s="240">
        <v>6185180</v>
      </c>
      <c r="L1295" s="247"/>
      <c r="M1295" s="248"/>
      <c r="N1295" s="240"/>
      <c r="O1295" s="250"/>
    </row>
    <row r="1296" spans="1:15" x14ac:dyDescent="0.25">
      <c r="A1296" s="240" t="s">
        <v>503</v>
      </c>
      <c r="B1296" s="239">
        <v>23657502</v>
      </c>
      <c r="C1296" s="240" t="s">
        <v>404</v>
      </c>
      <c r="E1296" s="243">
        <v>45649</v>
      </c>
      <c r="G1296" s="240">
        <v>0</v>
      </c>
      <c r="H1296" s="240">
        <v>1448</v>
      </c>
      <c r="I1296" s="242">
        <v>5.4999999999999997E-3</v>
      </c>
      <c r="J1296" s="240">
        <v>263220</v>
      </c>
      <c r="L1296" s="247"/>
      <c r="M1296" s="248"/>
      <c r="N1296" s="240"/>
      <c r="O1296" s="250"/>
    </row>
    <row r="1297" spans="1:15" x14ac:dyDescent="0.25">
      <c r="A1297" s="240" t="s">
        <v>503</v>
      </c>
      <c r="B1297" s="239">
        <v>23657502</v>
      </c>
      <c r="C1297" s="240" t="s">
        <v>404</v>
      </c>
      <c r="E1297" s="243">
        <v>45649</v>
      </c>
      <c r="G1297" s="240">
        <v>0</v>
      </c>
      <c r="H1297" s="240">
        <v>2953</v>
      </c>
      <c r="I1297" s="242">
        <v>5.4999999999999997E-3</v>
      </c>
      <c r="J1297" s="240">
        <v>536918</v>
      </c>
      <c r="L1297" s="247"/>
      <c r="M1297" s="248"/>
      <c r="N1297" s="240"/>
      <c r="O1297" s="250"/>
    </row>
    <row r="1298" spans="1:15" x14ac:dyDescent="0.25">
      <c r="A1298" s="240" t="s">
        <v>503</v>
      </c>
      <c r="B1298" s="239">
        <v>23657502</v>
      </c>
      <c r="C1298" s="240" t="s">
        <v>404</v>
      </c>
      <c r="E1298" s="243">
        <v>45649</v>
      </c>
      <c r="G1298" s="240">
        <v>0</v>
      </c>
      <c r="H1298" s="240">
        <v>14659</v>
      </c>
      <c r="I1298" s="242">
        <v>5.4999999999999997E-3</v>
      </c>
      <c r="J1298" s="240">
        <v>2665334</v>
      </c>
      <c r="L1298" s="247"/>
      <c r="M1298" s="248"/>
      <c r="N1298" s="240"/>
      <c r="O1298" s="250"/>
    </row>
    <row r="1299" spans="1:15" x14ac:dyDescent="0.25">
      <c r="A1299" s="240" t="s">
        <v>503</v>
      </c>
      <c r="B1299" s="239">
        <v>23657502</v>
      </c>
      <c r="C1299" s="240" t="s">
        <v>404</v>
      </c>
      <c r="E1299" s="243">
        <v>45649</v>
      </c>
      <c r="G1299" s="240">
        <v>0</v>
      </c>
      <c r="H1299" s="240">
        <v>12342</v>
      </c>
      <c r="I1299" s="242">
        <v>5.4999999999999997E-3</v>
      </c>
      <c r="J1299" s="240">
        <v>2244000</v>
      </c>
      <c r="L1299" s="247"/>
      <c r="M1299" s="248"/>
      <c r="N1299" s="240"/>
      <c r="O1299" s="250"/>
    </row>
    <row r="1300" spans="1:15" x14ac:dyDescent="0.25">
      <c r="A1300" s="240" t="s">
        <v>503</v>
      </c>
      <c r="B1300" s="239">
        <v>23657502</v>
      </c>
      <c r="C1300" s="240" t="s">
        <v>404</v>
      </c>
      <c r="E1300" s="243">
        <v>45649</v>
      </c>
      <c r="G1300" s="240">
        <v>0</v>
      </c>
      <c r="H1300" s="240">
        <v>301673</v>
      </c>
      <c r="I1300" s="242">
        <v>5.4999999999999997E-3</v>
      </c>
      <c r="J1300" s="240">
        <v>54849600</v>
      </c>
      <c r="L1300" s="247"/>
      <c r="M1300" s="248"/>
      <c r="N1300" s="240"/>
      <c r="O1300" s="250"/>
    </row>
    <row r="1301" spans="1:15" x14ac:dyDescent="0.25">
      <c r="A1301" s="240" t="s">
        <v>503</v>
      </c>
      <c r="B1301" s="239">
        <v>23657502</v>
      </c>
      <c r="C1301" s="240" t="s">
        <v>404</v>
      </c>
      <c r="E1301" s="243">
        <v>45649</v>
      </c>
      <c r="G1301" s="240">
        <v>0</v>
      </c>
      <c r="H1301" s="240">
        <v>414</v>
      </c>
      <c r="I1301" s="242">
        <v>5.4999999999999997E-3</v>
      </c>
      <c r="J1301" s="240">
        <v>75312</v>
      </c>
      <c r="L1301" s="247"/>
      <c r="M1301" s="248"/>
      <c r="N1301" s="240"/>
      <c r="O1301" s="250"/>
    </row>
    <row r="1302" spans="1:15" x14ac:dyDescent="0.25">
      <c r="A1302" s="240" t="s">
        <v>503</v>
      </c>
      <c r="B1302" s="239">
        <v>23657502</v>
      </c>
      <c r="C1302" s="240" t="s">
        <v>404</v>
      </c>
      <c r="E1302" s="243">
        <v>45649</v>
      </c>
      <c r="G1302" s="240">
        <v>0</v>
      </c>
      <c r="H1302" s="240">
        <v>414</v>
      </c>
      <c r="I1302" s="242">
        <v>5.4999999999999997E-3</v>
      </c>
      <c r="J1302" s="240">
        <v>75312</v>
      </c>
      <c r="L1302" s="247"/>
      <c r="M1302" s="248"/>
      <c r="N1302" s="240"/>
      <c r="O1302" s="250"/>
    </row>
    <row r="1303" spans="1:15" x14ac:dyDescent="0.25">
      <c r="A1303" s="240" t="s">
        <v>503</v>
      </c>
      <c r="B1303" s="239">
        <v>23657502</v>
      </c>
      <c r="C1303" s="240" t="s">
        <v>404</v>
      </c>
      <c r="E1303" s="243">
        <v>45649</v>
      </c>
      <c r="G1303" s="240">
        <v>0</v>
      </c>
      <c r="H1303" s="240">
        <v>414</v>
      </c>
      <c r="I1303" s="242">
        <v>5.4999999999999997E-3</v>
      </c>
      <c r="J1303" s="240">
        <v>75312</v>
      </c>
      <c r="L1303" s="247"/>
      <c r="M1303" s="248"/>
      <c r="N1303" s="240"/>
      <c r="O1303" s="250"/>
    </row>
    <row r="1304" spans="1:15" x14ac:dyDescent="0.25">
      <c r="A1304" s="240" t="s">
        <v>503</v>
      </c>
      <c r="B1304" s="239">
        <v>23657502</v>
      </c>
      <c r="C1304" s="240" t="s">
        <v>404</v>
      </c>
      <c r="E1304" s="243">
        <v>45649</v>
      </c>
      <c r="G1304" s="240">
        <v>0</v>
      </c>
      <c r="H1304" s="240">
        <v>414</v>
      </c>
      <c r="I1304" s="242">
        <v>5.4999999999999997E-3</v>
      </c>
      <c r="J1304" s="240">
        <v>75312</v>
      </c>
      <c r="L1304" s="247"/>
      <c r="M1304" s="248"/>
      <c r="N1304" s="240"/>
      <c r="O1304" s="250"/>
    </row>
    <row r="1305" spans="1:15" x14ac:dyDescent="0.25">
      <c r="A1305" s="240" t="s">
        <v>503</v>
      </c>
      <c r="B1305" s="239">
        <v>23657502</v>
      </c>
      <c r="C1305" s="240" t="s">
        <v>404</v>
      </c>
      <c r="E1305" s="243">
        <v>45649</v>
      </c>
      <c r="G1305" s="240">
        <v>0</v>
      </c>
      <c r="H1305" s="240">
        <v>828</v>
      </c>
      <c r="I1305" s="242">
        <v>5.4999999999999997E-3</v>
      </c>
      <c r="J1305" s="240">
        <v>150624</v>
      </c>
      <c r="L1305" s="247"/>
      <c r="M1305" s="248"/>
      <c r="N1305" s="240"/>
      <c r="O1305" s="250"/>
    </row>
    <row r="1306" spans="1:15" x14ac:dyDescent="0.25">
      <c r="A1306" s="240" t="s">
        <v>503</v>
      </c>
      <c r="B1306" s="239">
        <v>23657502</v>
      </c>
      <c r="C1306" s="240" t="s">
        <v>404</v>
      </c>
      <c r="E1306" s="243">
        <v>45649</v>
      </c>
      <c r="G1306" s="240">
        <v>0</v>
      </c>
      <c r="H1306" s="240">
        <v>2357</v>
      </c>
      <c r="I1306" s="242">
        <v>5.4999999999999997E-3</v>
      </c>
      <c r="J1306" s="240">
        <v>428520</v>
      </c>
      <c r="L1306" s="247"/>
      <c r="M1306" s="248"/>
      <c r="N1306" s="240"/>
      <c r="O1306" s="250"/>
    </row>
    <row r="1307" spans="1:15" x14ac:dyDescent="0.25">
      <c r="A1307" s="240" t="s">
        <v>503</v>
      </c>
      <c r="B1307" s="239">
        <v>23657502</v>
      </c>
      <c r="C1307" s="240" t="s">
        <v>404</v>
      </c>
      <c r="E1307" s="243">
        <v>45649</v>
      </c>
      <c r="G1307" s="240">
        <v>0</v>
      </c>
      <c r="H1307" s="240">
        <v>2946</v>
      </c>
      <c r="I1307" s="242">
        <v>5.4999999999999997E-3</v>
      </c>
      <c r="J1307" s="240">
        <v>535650</v>
      </c>
      <c r="L1307" s="247"/>
      <c r="M1307" s="248"/>
      <c r="N1307" s="240"/>
      <c r="O1307" s="250"/>
    </row>
    <row r="1308" spans="1:15" x14ac:dyDescent="0.25">
      <c r="A1308" s="240" t="s">
        <v>503</v>
      </c>
      <c r="B1308" s="239">
        <v>23657502</v>
      </c>
      <c r="C1308" s="240" t="s">
        <v>404</v>
      </c>
      <c r="E1308" s="243">
        <v>45649</v>
      </c>
      <c r="G1308" s="240">
        <v>0</v>
      </c>
      <c r="H1308" s="240">
        <v>25711</v>
      </c>
      <c r="I1308" s="242">
        <v>5.4999999999999997E-3</v>
      </c>
      <c r="J1308" s="240">
        <v>4674640</v>
      </c>
      <c r="L1308" s="247"/>
      <c r="M1308" s="248"/>
      <c r="N1308" s="240"/>
      <c r="O1308" s="250"/>
    </row>
    <row r="1309" spans="1:15" x14ac:dyDescent="0.25">
      <c r="A1309" s="240" t="s">
        <v>503</v>
      </c>
      <c r="B1309" s="239">
        <v>23657502</v>
      </c>
      <c r="C1309" s="240" t="s">
        <v>404</v>
      </c>
      <c r="E1309" s="243">
        <v>45649</v>
      </c>
      <c r="G1309" s="240">
        <v>0</v>
      </c>
      <c r="H1309" s="240">
        <v>20783</v>
      </c>
      <c r="I1309" s="242">
        <v>5.4999999999999997E-3</v>
      </c>
      <c r="J1309" s="240">
        <v>3778642</v>
      </c>
      <c r="L1309" s="247"/>
      <c r="M1309" s="248"/>
      <c r="N1309" s="240"/>
      <c r="O1309" s="250"/>
    </row>
    <row r="1310" spans="1:15" x14ac:dyDescent="0.25">
      <c r="A1310" s="240" t="s">
        <v>503</v>
      </c>
      <c r="B1310" s="239">
        <v>23657502</v>
      </c>
      <c r="C1310" s="240" t="s">
        <v>404</v>
      </c>
      <c r="E1310" s="243">
        <v>45649</v>
      </c>
      <c r="G1310" s="240">
        <v>0</v>
      </c>
      <c r="H1310" s="240">
        <v>1221</v>
      </c>
      <c r="I1310" s="242">
        <v>5.4999999999999997E-3</v>
      </c>
      <c r="J1310" s="240">
        <v>222056</v>
      </c>
      <c r="L1310" s="247"/>
      <c r="M1310" s="248"/>
      <c r="N1310" s="240"/>
      <c r="O1310" s="250"/>
    </row>
    <row r="1311" spans="1:15" x14ac:dyDescent="0.25">
      <c r="A1311" s="240" t="s">
        <v>503</v>
      </c>
      <c r="B1311" s="239">
        <v>23657502</v>
      </c>
      <c r="C1311" s="240" t="s">
        <v>404</v>
      </c>
      <c r="E1311" s="243">
        <v>45649</v>
      </c>
      <c r="G1311" s="240">
        <v>0</v>
      </c>
      <c r="H1311" s="240">
        <v>933</v>
      </c>
      <c r="I1311" s="242">
        <v>5.4999999999999997E-3</v>
      </c>
      <c r="J1311" s="240">
        <v>169584</v>
      </c>
      <c r="L1311" s="247"/>
      <c r="M1311" s="248"/>
      <c r="N1311" s="240"/>
      <c r="O1311" s="250"/>
    </row>
    <row r="1312" spans="1:15" x14ac:dyDescent="0.25">
      <c r="A1312" s="240" t="s">
        <v>503</v>
      </c>
      <c r="B1312" s="239">
        <v>23657502</v>
      </c>
      <c r="C1312" s="240" t="s">
        <v>404</v>
      </c>
      <c r="E1312" s="243">
        <v>45649</v>
      </c>
      <c r="G1312" s="240">
        <v>0</v>
      </c>
      <c r="H1312" s="240">
        <v>933</v>
      </c>
      <c r="I1312" s="242">
        <v>5.4999999999999997E-3</v>
      </c>
      <c r="J1312" s="240">
        <v>169584</v>
      </c>
      <c r="L1312" s="247"/>
      <c r="M1312" s="248"/>
      <c r="N1312" s="240"/>
      <c r="O1312" s="250"/>
    </row>
    <row r="1313" spans="1:15" x14ac:dyDescent="0.25">
      <c r="A1313" s="240" t="s">
        <v>503</v>
      </c>
      <c r="B1313" s="239">
        <v>23657502</v>
      </c>
      <c r="C1313" s="240" t="s">
        <v>404</v>
      </c>
      <c r="E1313" s="243">
        <v>45649</v>
      </c>
      <c r="G1313" s="240">
        <v>0</v>
      </c>
      <c r="H1313" s="240">
        <v>812</v>
      </c>
      <c r="I1313" s="242">
        <v>5.4999999999999997E-3</v>
      </c>
      <c r="J1313" s="240">
        <v>147600</v>
      </c>
      <c r="L1313" s="247"/>
      <c r="M1313" s="248"/>
      <c r="N1313" s="240"/>
      <c r="O1313" s="250"/>
    </row>
    <row r="1314" spans="1:15" x14ac:dyDescent="0.25">
      <c r="A1314" s="240" t="s">
        <v>503</v>
      </c>
      <c r="B1314" s="239">
        <v>23657502</v>
      </c>
      <c r="C1314" s="240" t="s">
        <v>404</v>
      </c>
      <c r="E1314" s="243">
        <v>45649</v>
      </c>
      <c r="G1314" s="240">
        <v>0</v>
      </c>
      <c r="H1314" s="240">
        <v>812</v>
      </c>
      <c r="I1314" s="242">
        <v>5.4999999999999997E-3</v>
      </c>
      <c r="J1314" s="240">
        <v>147600</v>
      </c>
      <c r="L1314" s="247"/>
      <c r="M1314" s="248"/>
      <c r="N1314" s="240"/>
      <c r="O1314" s="250"/>
    </row>
    <row r="1315" spans="1:15" x14ac:dyDescent="0.25">
      <c r="A1315" s="240" t="s">
        <v>503</v>
      </c>
      <c r="B1315" s="239">
        <v>23657502</v>
      </c>
      <c r="C1315" s="240" t="s">
        <v>404</v>
      </c>
      <c r="E1315" s="243">
        <v>45649</v>
      </c>
      <c r="G1315" s="240">
        <v>0</v>
      </c>
      <c r="H1315" s="240">
        <v>1237</v>
      </c>
      <c r="I1315" s="242">
        <v>5.4999999999999997E-3</v>
      </c>
      <c r="J1315" s="240">
        <v>224886</v>
      </c>
      <c r="L1315" s="247"/>
      <c r="M1315" s="248"/>
      <c r="N1315" s="240"/>
      <c r="O1315" s="250"/>
    </row>
    <row r="1316" spans="1:15" x14ac:dyDescent="0.25">
      <c r="A1316" s="240" t="s">
        <v>503</v>
      </c>
      <c r="B1316" s="239">
        <v>23657502</v>
      </c>
      <c r="C1316" s="240" t="s">
        <v>404</v>
      </c>
      <c r="E1316" s="243">
        <v>45649</v>
      </c>
      <c r="G1316" s="240">
        <v>0</v>
      </c>
      <c r="H1316" s="240">
        <v>6601</v>
      </c>
      <c r="I1316" s="242">
        <v>5.4999999999999997E-3</v>
      </c>
      <c r="J1316" s="240">
        <v>1200266</v>
      </c>
      <c r="L1316" s="247"/>
      <c r="M1316" s="248"/>
      <c r="N1316" s="240"/>
      <c r="O1316" s="250"/>
    </row>
    <row r="1317" spans="1:15" x14ac:dyDescent="0.25">
      <c r="A1317" s="240" t="s">
        <v>503</v>
      </c>
      <c r="B1317" s="239">
        <v>23657502</v>
      </c>
      <c r="C1317" s="240" t="s">
        <v>404</v>
      </c>
      <c r="E1317" s="243">
        <v>45649</v>
      </c>
      <c r="G1317" s="240">
        <v>0</v>
      </c>
      <c r="H1317" s="240">
        <v>1404</v>
      </c>
      <c r="I1317" s="242">
        <v>5.4999999999999997E-3</v>
      </c>
      <c r="J1317" s="240">
        <v>255304</v>
      </c>
      <c r="L1317" s="247"/>
      <c r="M1317" s="248"/>
      <c r="N1317" s="240"/>
      <c r="O1317" s="250"/>
    </row>
    <row r="1318" spans="1:15" x14ac:dyDescent="0.25">
      <c r="A1318" s="240" t="s">
        <v>503</v>
      </c>
      <c r="B1318" s="239">
        <v>23657502</v>
      </c>
      <c r="C1318" s="240" t="s">
        <v>404</v>
      </c>
      <c r="E1318" s="243">
        <v>45649</v>
      </c>
      <c r="G1318" s="240">
        <v>0</v>
      </c>
      <c r="H1318" s="240">
        <v>2187</v>
      </c>
      <c r="I1318" s="242">
        <v>5.4999999999999997E-3</v>
      </c>
      <c r="J1318" s="240">
        <v>397594</v>
      </c>
      <c r="L1318" s="247"/>
      <c r="M1318" s="248"/>
      <c r="N1318" s="240"/>
      <c r="O1318" s="250"/>
    </row>
    <row r="1319" spans="1:15" x14ac:dyDescent="0.25">
      <c r="A1319" s="240" t="s">
        <v>503</v>
      </c>
      <c r="B1319" s="239">
        <v>23657502</v>
      </c>
      <c r="C1319" s="240" t="s">
        <v>404</v>
      </c>
      <c r="E1319" s="243">
        <v>45649</v>
      </c>
      <c r="G1319" s="240">
        <v>0</v>
      </c>
      <c r="H1319" s="240">
        <v>442</v>
      </c>
      <c r="I1319" s="242">
        <v>5.4999999999999997E-3</v>
      </c>
      <c r="J1319" s="240">
        <v>80434</v>
      </c>
      <c r="L1319" s="247"/>
      <c r="M1319" s="248"/>
      <c r="N1319" s="240"/>
      <c r="O1319" s="250"/>
    </row>
    <row r="1320" spans="1:15" x14ac:dyDescent="0.25">
      <c r="A1320" s="240" t="s">
        <v>503</v>
      </c>
      <c r="B1320" s="239">
        <v>23657502</v>
      </c>
      <c r="C1320" s="240" t="s">
        <v>404</v>
      </c>
      <c r="E1320" s="243">
        <v>45649</v>
      </c>
      <c r="G1320" s="240">
        <v>0</v>
      </c>
      <c r="H1320" s="240">
        <v>1356</v>
      </c>
      <c r="I1320" s="242">
        <v>5.4999999999999997E-3</v>
      </c>
      <c r="J1320" s="240">
        <v>246568</v>
      </c>
      <c r="L1320" s="247"/>
      <c r="M1320" s="248"/>
      <c r="N1320" s="240"/>
      <c r="O1320" s="250"/>
    </row>
    <row r="1321" spans="1:15" x14ac:dyDescent="0.25">
      <c r="A1321" s="240" t="s">
        <v>503</v>
      </c>
      <c r="B1321" s="239">
        <v>23657502</v>
      </c>
      <c r="C1321" s="240" t="s">
        <v>404</v>
      </c>
      <c r="E1321" s="243">
        <v>45649</v>
      </c>
      <c r="G1321" s="240">
        <v>0</v>
      </c>
      <c r="H1321" s="240">
        <v>3892</v>
      </c>
      <c r="I1321" s="242">
        <v>5.4999999999999997E-3</v>
      </c>
      <c r="J1321" s="240">
        <v>707644</v>
      </c>
      <c r="L1321" s="247"/>
      <c r="M1321" s="248"/>
      <c r="N1321" s="240"/>
      <c r="O1321" s="250"/>
    </row>
    <row r="1322" spans="1:15" x14ac:dyDescent="0.25">
      <c r="A1322" s="240" t="s">
        <v>503</v>
      </c>
      <c r="B1322" s="239">
        <v>23657502</v>
      </c>
      <c r="C1322" s="240" t="s">
        <v>404</v>
      </c>
      <c r="E1322" s="243">
        <v>45649</v>
      </c>
      <c r="G1322" s="240">
        <v>0</v>
      </c>
      <c r="H1322" s="240">
        <v>1799</v>
      </c>
      <c r="I1322" s="242">
        <v>5.4999999999999997E-3</v>
      </c>
      <c r="J1322" s="240">
        <v>327004</v>
      </c>
      <c r="L1322" s="247"/>
      <c r="M1322" s="248"/>
      <c r="N1322" s="240"/>
      <c r="O1322" s="250"/>
    </row>
    <row r="1323" spans="1:15" x14ac:dyDescent="0.25">
      <c r="A1323" s="240" t="s">
        <v>503</v>
      </c>
      <c r="B1323" s="239">
        <v>23657502</v>
      </c>
      <c r="C1323" s="240" t="s">
        <v>404</v>
      </c>
      <c r="E1323" s="243">
        <v>45649</v>
      </c>
      <c r="G1323" s="240">
        <v>0</v>
      </c>
      <c r="H1323" s="240">
        <v>1889</v>
      </c>
      <c r="I1323" s="242">
        <v>5.4999999999999997E-3</v>
      </c>
      <c r="J1323" s="240">
        <v>343384</v>
      </c>
      <c r="L1323" s="247"/>
      <c r="M1323" s="248"/>
      <c r="N1323" s="240"/>
      <c r="O1323" s="250"/>
    </row>
    <row r="1324" spans="1:15" x14ac:dyDescent="0.25">
      <c r="A1324" s="240" t="s">
        <v>503</v>
      </c>
      <c r="B1324" s="239">
        <v>23657502</v>
      </c>
      <c r="C1324" s="240" t="s">
        <v>404</v>
      </c>
      <c r="E1324" s="243">
        <v>45649</v>
      </c>
      <c r="G1324" s="240">
        <v>0</v>
      </c>
      <c r="H1324" s="240">
        <v>642</v>
      </c>
      <c r="I1324" s="242">
        <v>5.4999999999999997E-3</v>
      </c>
      <c r="J1324" s="240">
        <v>116772</v>
      </c>
      <c r="L1324" s="247"/>
      <c r="M1324" s="248"/>
      <c r="N1324" s="240"/>
      <c r="O1324" s="250"/>
    </row>
    <row r="1325" spans="1:15" x14ac:dyDescent="0.25">
      <c r="A1325" s="240" t="s">
        <v>503</v>
      </c>
      <c r="B1325" s="239">
        <v>23657502</v>
      </c>
      <c r="C1325" s="240" t="s">
        <v>404</v>
      </c>
      <c r="E1325" s="243">
        <v>45649</v>
      </c>
      <c r="G1325" s="240">
        <v>0</v>
      </c>
      <c r="H1325" s="240">
        <v>5625</v>
      </c>
      <c r="I1325" s="242">
        <v>5.4999999999999997E-3</v>
      </c>
      <c r="J1325" s="240">
        <v>1022738</v>
      </c>
      <c r="L1325" s="247"/>
      <c r="M1325" s="248"/>
      <c r="N1325" s="240"/>
      <c r="O1325" s="250"/>
    </row>
    <row r="1326" spans="1:15" x14ac:dyDescent="0.25">
      <c r="A1326" s="240" t="s">
        <v>503</v>
      </c>
      <c r="B1326" s="239">
        <v>23657502</v>
      </c>
      <c r="C1326" s="240" t="s">
        <v>404</v>
      </c>
      <c r="E1326" s="243">
        <v>45649</v>
      </c>
      <c r="G1326" s="240">
        <v>0</v>
      </c>
      <c r="H1326" s="240">
        <v>3211</v>
      </c>
      <c r="I1326" s="242">
        <v>5.4999999999999997E-3</v>
      </c>
      <c r="J1326" s="240">
        <v>583902</v>
      </c>
      <c r="L1326" s="247"/>
      <c r="M1326" s="248"/>
      <c r="N1326" s="240"/>
      <c r="O1326" s="250"/>
    </row>
    <row r="1327" spans="1:15" x14ac:dyDescent="0.25">
      <c r="A1327" s="240" t="s">
        <v>503</v>
      </c>
      <c r="B1327" s="239">
        <v>23657502</v>
      </c>
      <c r="C1327" s="240" t="s">
        <v>404</v>
      </c>
      <c r="E1327" s="243">
        <v>45649</v>
      </c>
      <c r="G1327" s="240">
        <v>0</v>
      </c>
      <c r="H1327" s="240">
        <v>43162</v>
      </c>
      <c r="I1327" s="242">
        <v>5.4999999999999997E-3</v>
      </c>
      <c r="J1327" s="240">
        <v>7847700</v>
      </c>
      <c r="L1327" s="247"/>
      <c r="M1327" s="248"/>
      <c r="N1327" s="240"/>
      <c r="O1327" s="250"/>
    </row>
    <row r="1328" spans="1:15" x14ac:dyDescent="0.25">
      <c r="A1328" s="240" t="s">
        <v>503</v>
      </c>
      <c r="B1328" s="239">
        <v>23657502</v>
      </c>
      <c r="C1328" s="240" t="s">
        <v>404</v>
      </c>
      <c r="E1328" s="243">
        <v>45650</v>
      </c>
      <c r="G1328" s="240">
        <v>0</v>
      </c>
      <c r="H1328" s="240">
        <v>781</v>
      </c>
      <c r="I1328" s="242">
        <v>5.4999999999999997E-3</v>
      </c>
      <c r="J1328" s="240">
        <v>141948</v>
      </c>
      <c r="L1328" s="247"/>
      <c r="M1328" s="248"/>
      <c r="N1328" s="240"/>
      <c r="O1328" s="250"/>
    </row>
    <row r="1329" spans="1:15" x14ac:dyDescent="0.25">
      <c r="A1329" s="240" t="s">
        <v>503</v>
      </c>
      <c r="B1329" s="239">
        <v>23657502</v>
      </c>
      <c r="C1329" s="240" t="s">
        <v>404</v>
      </c>
      <c r="E1329" s="243">
        <v>45650</v>
      </c>
      <c r="G1329" s="240">
        <v>0</v>
      </c>
      <c r="H1329" s="240">
        <v>2163</v>
      </c>
      <c r="I1329" s="242">
        <v>5.4999999999999997E-3</v>
      </c>
      <c r="J1329" s="240">
        <v>393336</v>
      </c>
      <c r="L1329" s="247"/>
      <c r="M1329" s="248"/>
      <c r="N1329" s="240"/>
      <c r="O1329" s="250"/>
    </row>
    <row r="1330" spans="1:15" x14ac:dyDescent="0.25">
      <c r="A1330" s="240" t="s">
        <v>503</v>
      </c>
      <c r="B1330" s="239">
        <v>23657502</v>
      </c>
      <c r="C1330" s="240" t="s">
        <v>404</v>
      </c>
      <c r="E1330" s="243">
        <v>45650</v>
      </c>
      <c r="G1330" s="240">
        <v>0</v>
      </c>
      <c r="H1330" s="240">
        <v>5721</v>
      </c>
      <c r="I1330" s="242">
        <v>5.4999999999999997E-3</v>
      </c>
      <c r="J1330" s="240">
        <v>1040270</v>
      </c>
      <c r="L1330" s="247"/>
      <c r="M1330" s="248"/>
      <c r="N1330" s="240"/>
      <c r="O1330" s="250"/>
    </row>
    <row r="1331" spans="1:15" x14ac:dyDescent="0.25">
      <c r="A1331" s="240" t="s">
        <v>503</v>
      </c>
      <c r="B1331" s="239">
        <v>23657502</v>
      </c>
      <c r="C1331" s="240" t="s">
        <v>404</v>
      </c>
      <c r="E1331" s="243">
        <v>45650</v>
      </c>
      <c r="G1331" s="240">
        <v>0</v>
      </c>
      <c r="H1331" s="240">
        <v>883</v>
      </c>
      <c r="I1331" s="242">
        <v>5.4999999999999997E-3</v>
      </c>
      <c r="J1331" s="240">
        <v>160560</v>
      </c>
      <c r="L1331" s="247"/>
      <c r="M1331" s="248"/>
      <c r="N1331" s="240"/>
      <c r="O1331" s="250"/>
    </row>
    <row r="1332" spans="1:15" x14ac:dyDescent="0.25">
      <c r="A1332" s="240" t="s">
        <v>503</v>
      </c>
      <c r="B1332" s="239">
        <v>23657502</v>
      </c>
      <c r="C1332" s="240" t="s">
        <v>404</v>
      </c>
      <c r="E1332" s="243">
        <v>45650</v>
      </c>
      <c r="G1332" s="240">
        <v>0</v>
      </c>
      <c r="H1332" s="240">
        <v>3767</v>
      </c>
      <c r="I1332" s="242">
        <v>5.4999999999999997E-3</v>
      </c>
      <c r="J1332" s="240">
        <v>684962</v>
      </c>
      <c r="L1332" s="247"/>
      <c r="M1332" s="248"/>
      <c r="N1332" s="240"/>
      <c r="O1332" s="250"/>
    </row>
    <row r="1333" spans="1:15" x14ac:dyDescent="0.25">
      <c r="A1333" s="240" t="s">
        <v>503</v>
      </c>
      <c r="B1333" s="239">
        <v>23657502</v>
      </c>
      <c r="C1333" s="240" t="s">
        <v>404</v>
      </c>
      <c r="E1333" s="243">
        <v>45650</v>
      </c>
      <c r="G1333" s="240">
        <v>0</v>
      </c>
      <c r="H1333" s="240">
        <v>7491</v>
      </c>
      <c r="I1333" s="242">
        <v>5.4999999999999997E-3</v>
      </c>
      <c r="J1333" s="240">
        <v>1362058</v>
      </c>
      <c r="L1333" s="247"/>
      <c r="M1333" s="248"/>
      <c r="N1333" s="240"/>
      <c r="O1333" s="250"/>
    </row>
    <row r="1334" spans="1:15" x14ac:dyDescent="0.25">
      <c r="A1334" s="240" t="s">
        <v>503</v>
      </c>
      <c r="B1334" s="239">
        <v>23657502</v>
      </c>
      <c r="C1334" s="240" t="s">
        <v>404</v>
      </c>
      <c r="E1334" s="243">
        <v>45650</v>
      </c>
      <c r="G1334" s="240">
        <v>0</v>
      </c>
      <c r="H1334" s="240">
        <v>9788</v>
      </c>
      <c r="I1334" s="242">
        <v>5.4999999999999997E-3</v>
      </c>
      <c r="J1334" s="240">
        <v>1779572</v>
      </c>
      <c r="L1334" s="247"/>
      <c r="M1334" s="248"/>
      <c r="N1334" s="240"/>
      <c r="O1334" s="250"/>
    </row>
    <row r="1335" spans="1:15" x14ac:dyDescent="0.25">
      <c r="A1335" s="240" t="s">
        <v>503</v>
      </c>
      <c r="B1335" s="239">
        <v>23657502</v>
      </c>
      <c r="C1335" s="240" t="s">
        <v>404</v>
      </c>
      <c r="E1335" s="243">
        <v>45650</v>
      </c>
      <c r="G1335" s="240">
        <v>0</v>
      </c>
      <c r="H1335" s="240">
        <v>3766</v>
      </c>
      <c r="I1335" s="242">
        <v>5.4999999999999997E-3</v>
      </c>
      <c r="J1335" s="240">
        <v>684746</v>
      </c>
      <c r="L1335" s="247"/>
      <c r="M1335" s="248"/>
      <c r="N1335" s="240"/>
      <c r="O1335" s="250"/>
    </row>
    <row r="1336" spans="1:15" x14ac:dyDescent="0.25">
      <c r="A1336" s="240" t="s">
        <v>503</v>
      </c>
      <c r="B1336" s="239">
        <v>23657502</v>
      </c>
      <c r="C1336" s="240" t="s">
        <v>404</v>
      </c>
      <c r="E1336" s="243">
        <v>45650</v>
      </c>
      <c r="G1336" s="240">
        <v>0</v>
      </c>
      <c r="H1336" s="240">
        <v>1456</v>
      </c>
      <c r="I1336" s="242">
        <v>5.4999999999999997E-3</v>
      </c>
      <c r="J1336" s="240">
        <v>264776</v>
      </c>
      <c r="L1336" s="247"/>
      <c r="M1336" s="248"/>
      <c r="N1336" s="240"/>
      <c r="O1336" s="250"/>
    </row>
    <row r="1337" spans="1:15" x14ac:dyDescent="0.25">
      <c r="A1337" s="240" t="s">
        <v>503</v>
      </c>
      <c r="B1337" s="239">
        <v>23657502</v>
      </c>
      <c r="C1337" s="240" t="s">
        <v>404</v>
      </c>
      <c r="E1337" s="243">
        <v>45650</v>
      </c>
      <c r="G1337" s="240">
        <v>0</v>
      </c>
      <c r="H1337" s="240">
        <v>1178</v>
      </c>
      <c r="I1337" s="242">
        <v>5.4999999999999997E-3</v>
      </c>
      <c r="J1337" s="240">
        <v>214260</v>
      </c>
      <c r="L1337" s="247"/>
      <c r="M1337" s="248"/>
      <c r="N1337" s="240"/>
      <c r="O1337" s="250"/>
    </row>
    <row r="1338" spans="1:15" x14ac:dyDescent="0.25">
      <c r="A1338" s="240" t="s">
        <v>503</v>
      </c>
      <c r="B1338" s="239">
        <v>23657502</v>
      </c>
      <c r="C1338" s="240" t="s">
        <v>404</v>
      </c>
      <c r="E1338" s="243">
        <v>45650</v>
      </c>
      <c r="G1338" s="240">
        <v>0</v>
      </c>
      <c r="H1338" s="240">
        <v>499</v>
      </c>
      <c r="I1338" s="242">
        <v>5.4999999999999997E-3</v>
      </c>
      <c r="J1338" s="240">
        <v>90744</v>
      </c>
      <c r="L1338" s="247"/>
      <c r="M1338" s="248"/>
      <c r="N1338" s="240"/>
      <c r="O1338" s="250"/>
    </row>
    <row r="1339" spans="1:15" x14ac:dyDescent="0.25">
      <c r="A1339" s="240" t="s">
        <v>503</v>
      </c>
      <c r="B1339" s="239">
        <v>23657502</v>
      </c>
      <c r="C1339" s="240" t="s">
        <v>404</v>
      </c>
      <c r="E1339" s="243">
        <v>45650</v>
      </c>
      <c r="G1339" s="240">
        <v>0</v>
      </c>
      <c r="H1339" s="240">
        <v>9451</v>
      </c>
      <c r="I1339" s="242">
        <v>5.4999999999999997E-3</v>
      </c>
      <c r="J1339" s="240">
        <v>1718400</v>
      </c>
      <c r="L1339" s="247"/>
      <c r="M1339" s="248"/>
      <c r="N1339" s="240"/>
      <c r="O1339" s="250"/>
    </row>
    <row r="1340" spans="1:15" x14ac:dyDescent="0.25">
      <c r="A1340" s="240" t="s">
        <v>503</v>
      </c>
      <c r="B1340" s="239">
        <v>23657502</v>
      </c>
      <c r="C1340" s="240" t="s">
        <v>404</v>
      </c>
      <c r="E1340" s="243">
        <v>45650</v>
      </c>
      <c r="G1340" s="240">
        <v>0</v>
      </c>
      <c r="H1340" s="240">
        <v>72975</v>
      </c>
      <c r="I1340" s="242">
        <v>5.4999999999999997E-3</v>
      </c>
      <c r="J1340" s="240">
        <v>13268159.999787999</v>
      </c>
      <c r="L1340" s="247"/>
      <c r="M1340" s="248"/>
      <c r="N1340" s="240"/>
      <c r="O1340" s="250"/>
    </row>
    <row r="1341" spans="1:15" x14ac:dyDescent="0.25">
      <c r="A1341" s="240" t="s">
        <v>503</v>
      </c>
      <c r="B1341" s="239">
        <v>23657502</v>
      </c>
      <c r="C1341" s="240" t="s">
        <v>404</v>
      </c>
      <c r="E1341" s="243">
        <v>45650</v>
      </c>
      <c r="G1341" s="240">
        <v>0</v>
      </c>
      <c r="H1341" s="240">
        <v>28349</v>
      </c>
      <c r="I1341" s="242">
        <v>5.4999999999999997E-3</v>
      </c>
      <c r="J1341" s="240">
        <v>5154428</v>
      </c>
      <c r="L1341" s="247"/>
      <c r="M1341" s="248"/>
      <c r="N1341" s="240"/>
      <c r="O1341" s="250"/>
    </row>
    <row r="1342" spans="1:15" x14ac:dyDescent="0.25">
      <c r="A1342" s="240" t="s">
        <v>503</v>
      </c>
      <c r="B1342" s="239">
        <v>23657502</v>
      </c>
      <c r="C1342" s="240" t="s">
        <v>404</v>
      </c>
      <c r="E1342" s="243">
        <v>45652</v>
      </c>
      <c r="G1342" s="240">
        <v>0</v>
      </c>
      <c r="H1342" s="240">
        <v>13315</v>
      </c>
      <c r="I1342" s="242">
        <v>5.4999999999999997E-3</v>
      </c>
      <c r="J1342" s="240">
        <v>2420850</v>
      </c>
      <c r="L1342" s="247"/>
      <c r="M1342" s="248"/>
      <c r="N1342" s="240"/>
      <c r="O1342" s="250"/>
    </row>
    <row r="1343" spans="1:15" x14ac:dyDescent="0.25">
      <c r="A1343" s="240" t="s">
        <v>503</v>
      </c>
      <c r="B1343" s="239">
        <v>23657502</v>
      </c>
      <c r="C1343" s="240" t="s">
        <v>404</v>
      </c>
      <c r="E1343" s="243">
        <v>45652</v>
      </c>
      <c r="G1343" s="240">
        <v>0</v>
      </c>
      <c r="H1343" s="240">
        <v>31216</v>
      </c>
      <c r="I1343" s="242">
        <v>5.4999999999999997E-3</v>
      </c>
      <c r="J1343" s="240">
        <v>5675652</v>
      </c>
      <c r="L1343" s="247"/>
      <c r="M1343" s="248"/>
      <c r="N1343" s="240"/>
      <c r="O1343" s="250"/>
    </row>
    <row r="1344" spans="1:15" x14ac:dyDescent="0.25">
      <c r="A1344" s="240" t="s">
        <v>503</v>
      </c>
      <c r="B1344" s="239">
        <v>23657502</v>
      </c>
      <c r="C1344" s="240" t="s">
        <v>404</v>
      </c>
      <c r="E1344" s="243">
        <v>45652</v>
      </c>
      <c r="G1344" s="240">
        <v>0</v>
      </c>
      <c r="H1344" s="240">
        <v>80918</v>
      </c>
      <c r="I1344" s="242">
        <v>5.4999999999999997E-3</v>
      </c>
      <c r="J1344" s="240">
        <v>14712326</v>
      </c>
      <c r="L1344" s="247"/>
      <c r="M1344" s="248"/>
      <c r="N1344" s="240"/>
      <c r="O1344" s="250"/>
    </row>
    <row r="1345" spans="1:15" x14ac:dyDescent="0.25">
      <c r="A1345" s="240" t="s">
        <v>503</v>
      </c>
      <c r="B1345" s="239">
        <v>23657502</v>
      </c>
      <c r="C1345" s="240" t="s">
        <v>404</v>
      </c>
      <c r="E1345" s="243">
        <v>45652</v>
      </c>
      <c r="G1345" s="240">
        <v>0</v>
      </c>
      <c r="H1345" s="240">
        <v>589</v>
      </c>
      <c r="I1345" s="242">
        <v>5.4999999999999997E-3</v>
      </c>
      <c r="J1345" s="240">
        <v>107130</v>
      </c>
      <c r="L1345" s="247"/>
      <c r="M1345" s="248"/>
      <c r="N1345" s="240"/>
      <c r="O1345" s="250"/>
    </row>
    <row r="1346" spans="1:15" x14ac:dyDescent="0.25">
      <c r="A1346" s="240" t="s">
        <v>503</v>
      </c>
      <c r="B1346" s="239">
        <v>23657502</v>
      </c>
      <c r="C1346" s="240" t="s">
        <v>404</v>
      </c>
      <c r="E1346" s="243">
        <v>45652</v>
      </c>
      <c r="G1346" s="240">
        <v>0</v>
      </c>
      <c r="H1346" s="240">
        <v>1912</v>
      </c>
      <c r="I1346" s="242">
        <v>5.4999999999999997E-3</v>
      </c>
      <c r="J1346" s="240">
        <v>347662</v>
      </c>
      <c r="L1346" s="247"/>
      <c r="M1346" s="248"/>
      <c r="N1346" s="240"/>
      <c r="O1346" s="250"/>
    </row>
    <row r="1347" spans="1:15" x14ac:dyDescent="0.25">
      <c r="A1347" s="240" t="s">
        <v>503</v>
      </c>
      <c r="B1347" s="239">
        <v>23657502</v>
      </c>
      <c r="C1347" s="240" t="s">
        <v>404</v>
      </c>
      <c r="E1347" s="243">
        <v>45652</v>
      </c>
      <c r="G1347" s="240">
        <v>0</v>
      </c>
      <c r="H1347" s="240">
        <v>225</v>
      </c>
      <c r="I1347" s="242">
        <v>5.4999999999999997E-3</v>
      </c>
      <c r="J1347" s="240">
        <v>40868</v>
      </c>
      <c r="L1347" s="247"/>
      <c r="M1347" s="248"/>
      <c r="N1347" s="240"/>
      <c r="O1347" s="250"/>
    </row>
    <row r="1348" spans="1:15" x14ac:dyDescent="0.25">
      <c r="A1348" s="240" t="s">
        <v>503</v>
      </c>
      <c r="B1348" s="239">
        <v>23657502</v>
      </c>
      <c r="C1348" s="240" t="s">
        <v>404</v>
      </c>
      <c r="E1348" s="243">
        <v>45652</v>
      </c>
      <c r="G1348" s="240">
        <v>0</v>
      </c>
      <c r="H1348" s="240">
        <v>1677</v>
      </c>
      <c r="I1348" s="242">
        <v>5.4999999999999997E-3</v>
      </c>
      <c r="J1348" s="240">
        <v>304896</v>
      </c>
      <c r="L1348" s="247"/>
      <c r="M1348" s="248"/>
      <c r="N1348" s="240"/>
      <c r="O1348" s="250"/>
    </row>
    <row r="1349" spans="1:15" x14ac:dyDescent="0.25">
      <c r="A1349" s="240" t="s">
        <v>503</v>
      </c>
      <c r="B1349" s="239">
        <v>23657502</v>
      </c>
      <c r="C1349" s="240" t="s">
        <v>404</v>
      </c>
      <c r="E1349" s="243">
        <v>45652</v>
      </c>
      <c r="G1349" s="240">
        <v>0</v>
      </c>
      <c r="H1349" s="240">
        <v>23214</v>
      </c>
      <c r="I1349" s="242">
        <v>5.4999999999999997E-3</v>
      </c>
      <c r="J1349" s="240">
        <v>4220730</v>
      </c>
      <c r="L1349" s="247"/>
      <c r="M1349" s="248"/>
      <c r="N1349" s="240"/>
      <c r="O1349" s="250"/>
    </row>
    <row r="1350" spans="1:15" x14ac:dyDescent="0.25">
      <c r="A1350" s="240" t="s">
        <v>503</v>
      </c>
      <c r="B1350" s="239">
        <v>23657502</v>
      </c>
      <c r="C1350" s="240" t="s">
        <v>404</v>
      </c>
      <c r="E1350" s="243">
        <v>45652</v>
      </c>
      <c r="G1350" s="240">
        <v>0</v>
      </c>
      <c r="H1350" s="240">
        <v>42106</v>
      </c>
      <c r="I1350" s="242">
        <v>5.4999999999999997E-3</v>
      </c>
      <c r="J1350" s="240">
        <v>7655612</v>
      </c>
      <c r="L1350" s="247"/>
      <c r="M1350" s="248"/>
      <c r="N1350" s="240"/>
      <c r="O1350" s="250"/>
    </row>
    <row r="1351" spans="1:15" x14ac:dyDescent="0.25">
      <c r="A1351" s="240" t="s">
        <v>503</v>
      </c>
      <c r="B1351" s="239">
        <v>23657502</v>
      </c>
      <c r="C1351" s="240" t="s">
        <v>404</v>
      </c>
      <c r="E1351" s="243">
        <v>45652</v>
      </c>
      <c r="G1351" s="240">
        <v>0</v>
      </c>
      <c r="H1351" s="240">
        <v>130120</v>
      </c>
      <c r="I1351" s="242">
        <v>5.4999999999999997E-3</v>
      </c>
      <c r="J1351" s="240">
        <v>23658140</v>
      </c>
      <c r="L1351" s="247"/>
      <c r="M1351" s="248"/>
      <c r="N1351" s="240"/>
      <c r="O1351" s="250"/>
    </row>
    <row r="1352" spans="1:15" x14ac:dyDescent="0.25">
      <c r="A1352" s="240" t="s">
        <v>503</v>
      </c>
      <c r="B1352" s="239">
        <v>23657502</v>
      </c>
      <c r="C1352" s="240" t="s">
        <v>404</v>
      </c>
      <c r="E1352" s="243">
        <v>45652</v>
      </c>
      <c r="G1352" s="240">
        <v>0</v>
      </c>
      <c r="H1352" s="240">
        <v>314</v>
      </c>
      <c r="I1352" s="242">
        <v>5.4999999999999997E-3</v>
      </c>
      <c r="J1352" s="240">
        <v>57052</v>
      </c>
      <c r="L1352" s="247"/>
      <c r="M1352" s="248"/>
      <c r="N1352" s="240"/>
      <c r="O1352" s="250"/>
    </row>
    <row r="1353" spans="1:15" x14ac:dyDescent="0.25">
      <c r="A1353" s="240" t="s">
        <v>503</v>
      </c>
      <c r="B1353" s="239">
        <v>23657502</v>
      </c>
      <c r="C1353" s="240" t="s">
        <v>404</v>
      </c>
      <c r="E1353" s="243">
        <v>45652</v>
      </c>
      <c r="G1353" s="240">
        <v>0</v>
      </c>
      <c r="H1353" s="240">
        <v>2277</v>
      </c>
      <c r="I1353" s="242">
        <v>5.4999999999999997E-3</v>
      </c>
      <c r="J1353" s="240">
        <v>414000</v>
      </c>
      <c r="L1353" s="247"/>
      <c r="M1353" s="248"/>
      <c r="N1353" s="240"/>
      <c r="O1353" s="250"/>
    </row>
    <row r="1354" spans="1:15" x14ac:dyDescent="0.25">
      <c r="A1354" s="240" t="s">
        <v>503</v>
      </c>
      <c r="B1354" s="239">
        <v>23657502</v>
      </c>
      <c r="C1354" s="240" t="s">
        <v>404</v>
      </c>
      <c r="E1354" s="243">
        <v>45652</v>
      </c>
      <c r="G1354" s="240">
        <v>0</v>
      </c>
      <c r="H1354" s="240">
        <v>143151</v>
      </c>
      <c r="I1354" s="242">
        <v>5.4999999999999997E-3</v>
      </c>
      <c r="J1354" s="240">
        <v>26027456</v>
      </c>
      <c r="L1354" s="247"/>
      <c r="M1354" s="248"/>
      <c r="N1354" s="240"/>
      <c r="O1354" s="250"/>
    </row>
    <row r="1355" spans="1:15" x14ac:dyDescent="0.25">
      <c r="A1355" s="240" t="s">
        <v>503</v>
      </c>
      <c r="B1355" s="239">
        <v>23657502</v>
      </c>
      <c r="C1355" s="240" t="s">
        <v>404</v>
      </c>
      <c r="E1355" s="243">
        <v>45652</v>
      </c>
      <c r="G1355" s="240">
        <v>0</v>
      </c>
      <c r="H1355" s="240">
        <v>212091</v>
      </c>
      <c r="I1355" s="242">
        <v>5.4999999999999997E-3</v>
      </c>
      <c r="J1355" s="240">
        <v>38562000</v>
      </c>
      <c r="L1355" s="247"/>
      <c r="M1355" s="248"/>
      <c r="N1355" s="240"/>
      <c r="O1355" s="250"/>
    </row>
    <row r="1356" spans="1:15" x14ac:dyDescent="0.25">
      <c r="A1356" s="240" t="s">
        <v>503</v>
      </c>
      <c r="B1356" s="239">
        <v>23657502</v>
      </c>
      <c r="C1356" s="240" t="s">
        <v>404</v>
      </c>
      <c r="E1356" s="243">
        <v>45652</v>
      </c>
      <c r="G1356" s="240">
        <v>0</v>
      </c>
      <c r="H1356" s="240">
        <v>6633</v>
      </c>
      <c r="I1356" s="242">
        <v>5.4999999999999997E-3</v>
      </c>
      <c r="J1356" s="240">
        <v>1206010</v>
      </c>
      <c r="L1356" s="247"/>
      <c r="M1356" s="248"/>
      <c r="N1356" s="240"/>
      <c r="O1356" s="250"/>
    </row>
    <row r="1357" spans="1:15" x14ac:dyDescent="0.25">
      <c r="A1357" s="240" t="s">
        <v>503</v>
      </c>
      <c r="B1357" s="239">
        <v>23657502</v>
      </c>
      <c r="C1357" s="240" t="s">
        <v>404</v>
      </c>
      <c r="E1357" s="243">
        <v>45652</v>
      </c>
      <c r="G1357" s="240">
        <v>0</v>
      </c>
      <c r="H1357" s="240">
        <v>1681</v>
      </c>
      <c r="I1357" s="242">
        <v>5.4999999999999997E-3</v>
      </c>
      <c r="J1357" s="240">
        <v>305638</v>
      </c>
      <c r="L1357" s="247"/>
      <c r="M1357" s="248"/>
      <c r="N1357" s="240"/>
      <c r="O1357" s="250"/>
    </row>
    <row r="1358" spans="1:15" x14ac:dyDescent="0.25">
      <c r="A1358" s="240" t="s">
        <v>503</v>
      </c>
      <c r="B1358" s="239">
        <v>23657502</v>
      </c>
      <c r="C1358" s="240" t="s">
        <v>404</v>
      </c>
      <c r="E1358" s="243">
        <v>45652</v>
      </c>
      <c r="G1358" s="240">
        <v>0</v>
      </c>
      <c r="H1358" s="240">
        <v>1806</v>
      </c>
      <c r="I1358" s="242">
        <v>5.4999999999999997E-3</v>
      </c>
      <c r="J1358" s="240">
        <v>328448</v>
      </c>
      <c r="L1358" s="247"/>
      <c r="M1358" s="248"/>
      <c r="N1358" s="240"/>
      <c r="O1358" s="250"/>
    </row>
    <row r="1359" spans="1:15" x14ac:dyDescent="0.25">
      <c r="A1359" s="240" t="s">
        <v>503</v>
      </c>
      <c r="B1359" s="239">
        <v>23657502</v>
      </c>
      <c r="C1359" s="240" t="s">
        <v>404</v>
      </c>
      <c r="E1359" s="243">
        <v>45652</v>
      </c>
      <c r="G1359" s="240">
        <v>0</v>
      </c>
      <c r="H1359" s="240">
        <v>1776</v>
      </c>
      <c r="I1359" s="242">
        <v>5.4999999999999997E-3</v>
      </c>
      <c r="J1359" s="240">
        <v>322920</v>
      </c>
      <c r="L1359" s="247"/>
      <c r="M1359" s="248"/>
      <c r="N1359" s="240"/>
      <c r="O1359" s="250"/>
    </row>
    <row r="1360" spans="1:15" x14ac:dyDescent="0.25">
      <c r="A1360" s="240" t="s">
        <v>503</v>
      </c>
      <c r="B1360" s="239">
        <v>23657502</v>
      </c>
      <c r="C1360" s="240" t="s">
        <v>404</v>
      </c>
      <c r="E1360" s="243">
        <v>45652</v>
      </c>
      <c r="G1360" s="240">
        <v>0</v>
      </c>
      <c r="H1360" s="240">
        <v>1017</v>
      </c>
      <c r="I1360" s="242">
        <v>5.4999999999999997E-3</v>
      </c>
      <c r="J1360" s="240">
        <v>184986</v>
      </c>
      <c r="L1360" s="247"/>
      <c r="M1360" s="248"/>
      <c r="N1360" s="240"/>
      <c r="O1360" s="250"/>
    </row>
    <row r="1361" spans="1:15" x14ac:dyDescent="0.25">
      <c r="A1361" s="240" t="s">
        <v>503</v>
      </c>
      <c r="B1361" s="239">
        <v>23657502</v>
      </c>
      <c r="C1361" s="240" t="s">
        <v>404</v>
      </c>
      <c r="E1361" s="243">
        <v>45652</v>
      </c>
      <c r="G1361" s="240">
        <v>0</v>
      </c>
      <c r="H1361" s="240">
        <v>3311</v>
      </c>
      <c r="I1361" s="242">
        <v>5.4999999999999997E-3</v>
      </c>
      <c r="J1361" s="240">
        <v>602076</v>
      </c>
      <c r="L1361" s="247"/>
      <c r="M1361" s="248"/>
      <c r="N1361" s="240"/>
      <c r="O1361" s="250"/>
    </row>
    <row r="1362" spans="1:15" x14ac:dyDescent="0.25">
      <c r="A1362" s="240" t="s">
        <v>503</v>
      </c>
      <c r="B1362" s="239">
        <v>23657502</v>
      </c>
      <c r="C1362" s="240" t="s">
        <v>404</v>
      </c>
      <c r="E1362" s="243">
        <v>45652</v>
      </c>
      <c r="G1362" s="240">
        <v>0</v>
      </c>
      <c r="H1362" s="240">
        <v>4353</v>
      </c>
      <c r="I1362" s="242">
        <v>5.4999999999999997E-3</v>
      </c>
      <c r="J1362" s="240">
        <v>791460</v>
      </c>
      <c r="L1362" s="247"/>
      <c r="M1362" s="248"/>
      <c r="N1362" s="240"/>
      <c r="O1362" s="250"/>
    </row>
    <row r="1363" spans="1:15" x14ac:dyDescent="0.25">
      <c r="A1363" s="240" t="s">
        <v>503</v>
      </c>
      <c r="B1363" s="239">
        <v>23657502</v>
      </c>
      <c r="C1363" s="240" t="s">
        <v>404</v>
      </c>
      <c r="E1363" s="243">
        <v>45652</v>
      </c>
      <c r="G1363" s="240">
        <v>0</v>
      </c>
      <c r="H1363" s="240">
        <v>809</v>
      </c>
      <c r="I1363" s="242">
        <v>5.4999999999999997E-3</v>
      </c>
      <c r="J1363" s="240">
        <v>147036</v>
      </c>
      <c r="L1363" s="247"/>
      <c r="M1363" s="248"/>
      <c r="N1363" s="240"/>
      <c r="O1363" s="250"/>
    </row>
    <row r="1364" spans="1:15" x14ac:dyDescent="0.25">
      <c r="A1364" s="240" t="s">
        <v>503</v>
      </c>
      <c r="B1364" s="239">
        <v>23657502</v>
      </c>
      <c r="C1364" s="240" t="s">
        <v>404</v>
      </c>
      <c r="E1364" s="243">
        <v>45652</v>
      </c>
      <c r="G1364" s="240">
        <v>0</v>
      </c>
      <c r="H1364" s="240">
        <v>414</v>
      </c>
      <c r="I1364" s="242">
        <v>5.4999999999999997E-3</v>
      </c>
      <c r="J1364" s="240">
        <v>75312</v>
      </c>
      <c r="L1364" s="247"/>
      <c r="M1364" s="248"/>
      <c r="N1364" s="240"/>
      <c r="O1364" s="250"/>
    </row>
    <row r="1365" spans="1:15" x14ac:dyDescent="0.25">
      <c r="A1365" s="240" t="s">
        <v>503</v>
      </c>
      <c r="B1365" s="239">
        <v>23657502</v>
      </c>
      <c r="C1365" s="240" t="s">
        <v>404</v>
      </c>
      <c r="E1365" s="243">
        <v>45652</v>
      </c>
      <c r="G1365" s="240">
        <v>0</v>
      </c>
      <c r="H1365" s="240">
        <v>414</v>
      </c>
      <c r="I1365" s="242">
        <v>5.4999999999999997E-3</v>
      </c>
      <c r="J1365" s="240">
        <v>75312</v>
      </c>
      <c r="L1365" s="247"/>
      <c r="M1365" s="248"/>
      <c r="N1365" s="240"/>
      <c r="O1365" s="250"/>
    </row>
    <row r="1366" spans="1:15" x14ac:dyDescent="0.25">
      <c r="A1366" s="240" t="s">
        <v>503</v>
      </c>
      <c r="B1366" s="239">
        <v>23657502</v>
      </c>
      <c r="C1366" s="240" t="s">
        <v>404</v>
      </c>
      <c r="E1366" s="243">
        <v>45652</v>
      </c>
      <c r="G1366" s="240">
        <v>0</v>
      </c>
      <c r="H1366" s="240">
        <v>414</v>
      </c>
      <c r="I1366" s="242">
        <v>5.4999999999999997E-3</v>
      </c>
      <c r="J1366" s="240">
        <v>75312</v>
      </c>
      <c r="L1366" s="247"/>
      <c r="M1366" s="248"/>
      <c r="N1366" s="240"/>
      <c r="O1366" s="250"/>
    </row>
    <row r="1367" spans="1:15" x14ac:dyDescent="0.25">
      <c r="A1367" s="240" t="s">
        <v>503</v>
      </c>
      <c r="B1367" s="239">
        <v>23657502</v>
      </c>
      <c r="C1367" s="240" t="s">
        <v>404</v>
      </c>
      <c r="E1367" s="243">
        <v>45652</v>
      </c>
      <c r="G1367" s="240">
        <v>0</v>
      </c>
      <c r="H1367" s="240">
        <v>414</v>
      </c>
      <c r="I1367" s="242">
        <v>5.4999999999999997E-3</v>
      </c>
      <c r="J1367" s="240">
        <v>75312</v>
      </c>
      <c r="L1367" s="247"/>
      <c r="M1367" s="248"/>
      <c r="N1367" s="240"/>
      <c r="O1367" s="250"/>
    </row>
    <row r="1368" spans="1:15" x14ac:dyDescent="0.25">
      <c r="A1368" s="240" t="s">
        <v>503</v>
      </c>
      <c r="B1368" s="239">
        <v>23657502</v>
      </c>
      <c r="C1368" s="240" t="s">
        <v>404</v>
      </c>
      <c r="E1368" s="243">
        <v>45652</v>
      </c>
      <c r="G1368" s="240">
        <v>0</v>
      </c>
      <c r="H1368" s="240">
        <v>414</v>
      </c>
      <c r="I1368" s="242">
        <v>5.4999999999999997E-3</v>
      </c>
      <c r="J1368" s="240">
        <v>75312</v>
      </c>
      <c r="L1368" s="247"/>
      <c r="M1368" s="248"/>
      <c r="N1368" s="240"/>
      <c r="O1368" s="250"/>
    </row>
    <row r="1369" spans="1:15" x14ac:dyDescent="0.25">
      <c r="A1369" s="240" t="s">
        <v>503</v>
      </c>
      <c r="B1369" s="239">
        <v>23657502</v>
      </c>
      <c r="C1369" s="240" t="s">
        <v>404</v>
      </c>
      <c r="E1369" s="243">
        <v>45652</v>
      </c>
      <c r="G1369" s="240">
        <v>0</v>
      </c>
      <c r="H1369" s="240">
        <v>1178</v>
      </c>
      <c r="I1369" s="242">
        <v>5.4999999999999997E-3</v>
      </c>
      <c r="J1369" s="240">
        <v>214260</v>
      </c>
      <c r="L1369" s="247"/>
      <c r="M1369" s="248"/>
      <c r="N1369" s="240"/>
      <c r="O1369" s="250"/>
    </row>
    <row r="1370" spans="1:15" x14ac:dyDescent="0.25">
      <c r="A1370" s="240" t="s">
        <v>503</v>
      </c>
      <c r="B1370" s="239">
        <v>23657502</v>
      </c>
      <c r="C1370" s="240" t="s">
        <v>404</v>
      </c>
      <c r="E1370" s="243">
        <v>45652</v>
      </c>
      <c r="G1370" s="240">
        <v>0</v>
      </c>
      <c r="H1370" s="240">
        <v>2357</v>
      </c>
      <c r="I1370" s="242">
        <v>5.4999999999999997E-3</v>
      </c>
      <c r="J1370" s="240">
        <v>428520</v>
      </c>
      <c r="L1370" s="247"/>
      <c r="M1370" s="248"/>
      <c r="N1370" s="240"/>
      <c r="O1370" s="250"/>
    </row>
    <row r="1371" spans="1:15" x14ac:dyDescent="0.25">
      <c r="A1371" s="240" t="s">
        <v>503</v>
      </c>
      <c r="B1371" s="239">
        <v>23657502</v>
      </c>
      <c r="C1371" s="240" t="s">
        <v>404</v>
      </c>
      <c r="E1371" s="243">
        <v>45652</v>
      </c>
      <c r="G1371" s="240">
        <v>0</v>
      </c>
      <c r="H1371" s="240">
        <v>43765</v>
      </c>
      <c r="I1371" s="242">
        <v>5.4999999999999997E-3</v>
      </c>
      <c r="J1371" s="240">
        <v>7957260</v>
      </c>
      <c r="L1371" s="247"/>
      <c r="M1371" s="248"/>
      <c r="N1371" s="240"/>
      <c r="O1371" s="250"/>
    </row>
    <row r="1372" spans="1:15" x14ac:dyDescent="0.25">
      <c r="A1372" s="240" t="s">
        <v>503</v>
      </c>
      <c r="B1372" s="239">
        <v>23657502</v>
      </c>
      <c r="C1372" s="240" t="s">
        <v>404</v>
      </c>
      <c r="E1372" s="243">
        <v>45652</v>
      </c>
      <c r="G1372" s="240">
        <v>0</v>
      </c>
      <c r="H1372" s="240">
        <v>12375</v>
      </c>
      <c r="I1372" s="242">
        <v>5.4999999999999997E-3</v>
      </c>
      <c r="J1372" s="240">
        <v>2250046</v>
      </c>
      <c r="L1372" s="247"/>
      <c r="M1372" s="248"/>
      <c r="N1372" s="240"/>
      <c r="O1372" s="250"/>
    </row>
    <row r="1373" spans="1:15" x14ac:dyDescent="0.25">
      <c r="A1373" s="240" t="s">
        <v>503</v>
      </c>
      <c r="B1373" s="239">
        <v>23657502</v>
      </c>
      <c r="C1373" s="240" t="s">
        <v>404</v>
      </c>
      <c r="E1373" s="243">
        <v>45652</v>
      </c>
      <c r="G1373" s="240">
        <v>0</v>
      </c>
      <c r="H1373" s="240">
        <v>499</v>
      </c>
      <c r="I1373" s="242">
        <v>5.4999999999999997E-3</v>
      </c>
      <c r="J1373" s="240">
        <v>90744</v>
      </c>
      <c r="L1373" s="247"/>
      <c r="M1373" s="248"/>
      <c r="N1373" s="240"/>
      <c r="O1373" s="250"/>
    </row>
    <row r="1374" spans="1:15" x14ac:dyDescent="0.25">
      <c r="A1374" s="240" t="s">
        <v>503</v>
      </c>
      <c r="B1374" s="239">
        <v>23657502</v>
      </c>
      <c r="C1374" s="240" t="s">
        <v>404</v>
      </c>
      <c r="E1374" s="243">
        <v>45652</v>
      </c>
      <c r="G1374" s="240">
        <v>0</v>
      </c>
      <c r="H1374" s="240">
        <v>2087</v>
      </c>
      <c r="I1374" s="242">
        <v>5.4999999999999997E-3</v>
      </c>
      <c r="J1374" s="240">
        <v>379448</v>
      </c>
      <c r="L1374" s="247"/>
      <c r="M1374" s="248"/>
      <c r="N1374" s="240"/>
      <c r="O1374" s="250"/>
    </row>
    <row r="1375" spans="1:15" x14ac:dyDescent="0.25">
      <c r="A1375" s="240" t="s">
        <v>503</v>
      </c>
      <c r="B1375" s="239">
        <v>23657502</v>
      </c>
      <c r="C1375" s="240" t="s">
        <v>404</v>
      </c>
      <c r="E1375" s="243">
        <v>45652</v>
      </c>
      <c r="G1375" s="240">
        <v>0</v>
      </c>
      <c r="H1375" s="240">
        <v>860</v>
      </c>
      <c r="I1375" s="242">
        <v>5.4999999999999997E-3</v>
      </c>
      <c r="J1375" s="240">
        <v>156400</v>
      </c>
      <c r="L1375" s="247"/>
      <c r="M1375" s="248"/>
      <c r="N1375" s="240"/>
      <c r="O1375" s="250"/>
    </row>
    <row r="1376" spans="1:15" x14ac:dyDescent="0.25">
      <c r="A1376" s="240" t="s">
        <v>503</v>
      </c>
      <c r="B1376" s="239">
        <v>23657502</v>
      </c>
      <c r="C1376" s="240" t="s">
        <v>404</v>
      </c>
      <c r="E1376" s="243">
        <v>45652</v>
      </c>
      <c r="G1376" s="240">
        <v>0</v>
      </c>
      <c r="H1376" s="240">
        <v>2581</v>
      </c>
      <c r="I1376" s="242">
        <v>5.4999999999999997E-3</v>
      </c>
      <c r="J1376" s="240">
        <v>469200</v>
      </c>
      <c r="L1376" s="247"/>
      <c r="M1376" s="248"/>
      <c r="N1376" s="240"/>
      <c r="O1376" s="250"/>
    </row>
    <row r="1377" spans="1:15" x14ac:dyDescent="0.25">
      <c r="A1377" s="240" t="s">
        <v>503</v>
      </c>
      <c r="B1377" s="239">
        <v>23657502</v>
      </c>
      <c r="C1377" s="240" t="s">
        <v>404</v>
      </c>
      <c r="E1377" s="243">
        <v>45652</v>
      </c>
      <c r="G1377" s="240">
        <v>0</v>
      </c>
      <c r="H1377" s="240">
        <v>857</v>
      </c>
      <c r="I1377" s="242">
        <v>5.4999999999999997E-3</v>
      </c>
      <c r="J1377" s="240">
        <v>155904</v>
      </c>
      <c r="L1377" s="247"/>
      <c r="M1377" s="248"/>
      <c r="N1377" s="240"/>
      <c r="O1377" s="250"/>
    </row>
    <row r="1378" spans="1:15" x14ac:dyDescent="0.25">
      <c r="A1378" s="240" t="s">
        <v>503</v>
      </c>
      <c r="B1378" s="239">
        <v>23657502</v>
      </c>
      <c r="C1378" s="240" t="s">
        <v>404</v>
      </c>
      <c r="E1378" s="243">
        <v>45652</v>
      </c>
      <c r="G1378" s="240">
        <v>0</v>
      </c>
      <c r="H1378" s="240">
        <v>678</v>
      </c>
      <c r="I1378" s="242">
        <v>5.4999999999999997E-3</v>
      </c>
      <c r="J1378" s="240">
        <v>123324</v>
      </c>
      <c r="L1378" s="247"/>
      <c r="M1378" s="248"/>
      <c r="N1378" s="240"/>
      <c r="O1378" s="250"/>
    </row>
    <row r="1379" spans="1:15" x14ac:dyDescent="0.25">
      <c r="A1379" s="240" t="s">
        <v>503</v>
      </c>
      <c r="B1379" s="239">
        <v>23657502</v>
      </c>
      <c r="C1379" s="240" t="s">
        <v>404</v>
      </c>
      <c r="E1379" s="243">
        <v>45652</v>
      </c>
      <c r="G1379" s="240">
        <v>0</v>
      </c>
      <c r="H1379" s="240">
        <v>863</v>
      </c>
      <c r="I1379" s="242">
        <v>5.4999999999999997E-3</v>
      </c>
      <c r="J1379" s="240">
        <v>156896</v>
      </c>
      <c r="L1379" s="247"/>
      <c r="M1379" s="248"/>
      <c r="N1379" s="240"/>
      <c r="O1379" s="250"/>
    </row>
    <row r="1380" spans="1:15" x14ac:dyDescent="0.25">
      <c r="A1380" s="240" t="s">
        <v>503</v>
      </c>
      <c r="B1380" s="239">
        <v>23657502</v>
      </c>
      <c r="C1380" s="240" t="s">
        <v>404</v>
      </c>
      <c r="E1380" s="243">
        <v>45652</v>
      </c>
      <c r="G1380" s="240">
        <v>0</v>
      </c>
      <c r="H1380" s="240">
        <v>1181</v>
      </c>
      <c r="I1380" s="242">
        <v>5.4999999999999997E-3</v>
      </c>
      <c r="J1380" s="240">
        <v>214800</v>
      </c>
      <c r="L1380" s="247"/>
      <c r="M1380" s="248"/>
      <c r="N1380" s="240"/>
      <c r="O1380" s="250"/>
    </row>
    <row r="1381" spans="1:15" x14ac:dyDescent="0.25">
      <c r="A1381" s="240" t="s">
        <v>503</v>
      </c>
      <c r="B1381" s="239">
        <v>23657502</v>
      </c>
      <c r="C1381" s="240" t="s">
        <v>404</v>
      </c>
      <c r="E1381" s="243">
        <v>45652</v>
      </c>
      <c r="G1381" s="240">
        <v>0</v>
      </c>
      <c r="H1381" s="240">
        <v>812</v>
      </c>
      <c r="I1381" s="242">
        <v>5.4999999999999997E-3</v>
      </c>
      <c r="J1381" s="240">
        <v>147600</v>
      </c>
      <c r="L1381" s="247"/>
      <c r="M1381" s="248"/>
      <c r="N1381" s="240"/>
      <c r="O1381" s="250"/>
    </row>
    <row r="1382" spans="1:15" x14ac:dyDescent="0.25">
      <c r="A1382" s="240" t="s">
        <v>503</v>
      </c>
      <c r="B1382" s="239">
        <v>23657502</v>
      </c>
      <c r="C1382" s="240" t="s">
        <v>404</v>
      </c>
      <c r="E1382" s="243">
        <v>45652</v>
      </c>
      <c r="G1382" s="240">
        <v>0</v>
      </c>
      <c r="H1382" s="240">
        <v>16889</v>
      </c>
      <c r="I1382" s="242">
        <v>5.4999999999999997E-3</v>
      </c>
      <c r="J1382" s="240">
        <v>3070799.9999509999</v>
      </c>
      <c r="L1382" s="247"/>
      <c r="M1382" s="248"/>
      <c r="N1382" s="240"/>
      <c r="O1382" s="250"/>
    </row>
    <row r="1383" spans="1:15" x14ac:dyDescent="0.25">
      <c r="A1383" s="240" t="s">
        <v>503</v>
      </c>
      <c r="B1383" s="239">
        <v>23657502</v>
      </c>
      <c r="C1383" s="240" t="s">
        <v>404</v>
      </c>
      <c r="E1383" s="243">
        <v>45652</v>
      </c>
      <c r="G1383" s="240">
        <v>0</v>
      </c>
      <c r="H1383" s="240">
        <v>4320</v>
      </c>
      <c r="I1383" s="242">
        <v>5.4999999999999997E-3</v>
      </c>
      <c r="J1383" s="240">
        <v>785400</v>
      </c>
      <c r="L1383" s="247"/>
      <c r="M1383" s="248"/>
      <c r="N1383" s="240"/>
      <c r="O1383" s="250"/>
    </row>
    <row r="1384" spans="1:15" x14ac:dyDescent="0.25">
      <c r="A1384" s="240" t="s">
        <v>503</v>
      </c>
      <c r="B1384" s="239">
        <v>23657502</v>
      </c>
      <c r="C1384" s="240" t="s">
        <v>404</v>
      </c>
      <c r="E1384" s="243">
        <v>45652</v>
      </c>
      <c r="G1384" s="240">
        <v>0</v>
      </c>
      <c r="H1384" s="240">
        <v>3252</v>
      </c>
      <c r="I1384" s="242">
        <v>5.4999999999999997E-3</v>
      </c>
      <c r="J1384" s="240">
        <v>591300</v>
      </c>
      <c r="L1384" s="247"/>
      <c r="M1384" s="248"/>
      <c r="N1384" s="240"/>
      <c r="O1384" s="250"/>
    </row>
    <row r="1385" spans="1:15" x14ac:dyDescent="0.25">
      <c r="A1385" s="240" t="s">
        <v>503</v>
      </c>
      <c r="B1385" s="239">
        <v>23657502</v>
      </c>
      <c r="C1385" s="240" t="s">
        <v>404</v>
      </c>
      <c r="E1385" s="243">
        <v>45652</v>
      </c>
      <c r="G1385" s="240">
        <v>0</v>
      </c>
      <c r="H1385" s="240">
        <v>21989</v>
      </c>
      <c r="I1385" s="242">
        <v>5.4999999999999997E-3</v>
      </c>
      <c r="J1385" s="240">
        <v>3998050</v>
      </c>
      <c r="L1385" s="247"/>
      <c r="M1385" s="248"/>
      <c r="N1385" s="240"/>
      <c r="O1385" s="250"/>
    </row>
    <row r="1386" spans="1:15" x14ac:dyDescent="0.25">
      <c r="A1386" s="240" t="s">
        <v>503</v>
      </c>
      <c r="B1386" s="239">
        <v>23657502</v>
      </c>
      <c r="C1386" s="240" t="s">
        <v>404</v>
      </c>
      <c r="E1386" s="243">
        <v>45652</v>
      </c>
      <c r="G1386" s="240">
        <v>0</v>
      </c>
      <c r="H1386" s="240">
        <v>414</v>
      </c>
      <c r="I1386" s="242">
        <v>5.4999999999999997E-3</v>
      </c>
      <c r="J1386" s="240">
        <v>75312</v>
      </c>
      <c r="L1386" s="247"/>
      <c r="M1386" s="248"/>
      <c r="N1386" s="240"/>
      <c r="O1386" s="250"/>
    </row>
    <row r="1387" spans="1:15" x14ac:dyDescent="0.25">
      <c r="A1387" s="240" t="s">
        <v>503</v>
      </c>
      <c r="B1387" s="239">
        <v>23657502</v>
      </c>
      <c r="C1387" s="240" t="s">
        <v>404</v>
      </c>
      <c r="E1387" s="243">
        <v>45652</v>
      </c>
      <c r="G1387" s="240">
        <v>0</v>
      </c>
      <c r="H1387" s="240">
        <v>828</v>
      </c>
      <c r="I1387" s="242">
        <v>5.4999999999999997E-3</v>
      </c>
      <c r="J1387" s="240">
        <v>150624</v>
      </c>
      <c r="L1387" s="247"/>
      <c r="M1387" s="248"/>
      <c r="N1387" s="240"/>
      <c r="O1387" s="250"/>
    </row>
    <row r="1388" spans="1:15" x14ac:dyDescent="0.25">
      <c r="A1388" s="240" t="s">
        <v>503</v>
      </c>
      <c r="B1388" s="239">
        <v>23657502</v>
      </c>
      <c r="C1388" s="240" t="s">
        <v>404</v>
      </c>
      <c r="E1388" s="243">
        <v>45652</v>
      </c>
      <c r="G1388" s="240">
        <v>0</v>
      </c>
      <c r="H1388" s="240">
        <v>414</v>
      </c>
      <c r="I1388" s="242">
        <v>5.4999999999999997E-3</v>
      </c>
      <c r="J1388" s="240">
        <v>75312</v>
      </c>
      <c r="L1388" s="247"/>
      <c r="M1388" s="248"/>
      <c r="N1388" s="240"/>
      <c r="O1388" s="250"/>
    </row>
    <row r="1389" spans="1:15" x14ac:dyDescent="0.25">
      <c r="A1389" s="240" t="s">
        <v>503</v>
      </c>
      <c r="B1389" s="239">
        <v>23657502</v>
      </c>
      <c r="C1389" s="240" t="s">
        <v>404</v>
      </c>
      <c r="E1389" s="243">
        <v>45652</v>
      </c>
      <c r="G1389" s="240">
        <v>0</v>
      </c>
      <c r="H1389" s="240">
        <v>1131</v>
      </c>
      <c r="I1389" s="242">
        <v>5.4999999999999997E-3</v>
      </c>
      <c r="J1389" s="240">
        <v>205714</v>
      </c>
      <c r="L1389" s="247"/>
      <c r="M1389" s="248"/>
      <c r="N1389" s="240"/>
      <c r="O1389" s="250"/>
    </row>
    <row r="1390" spans="1:15" x14ac:dyDescent="0.25">
      <c r="A1390" s="240" t="s">
        <v>503</v>
      </c>
      <c r="B1390" s="239">
        <v>23657502</v>
      </c>
      <c r="C1390" s="240" t="s">
        <v>404</v>
      </c>
      <c r="E1390" s="243">
        <v>45652</v>
      </c>
      <c r="G1390" s="240">
        <v>0</v>
      </c>
      <c r="H1390" s="240">
        <v>1833</v>
      </c>
      <c r="I1390" s="242">
        <v>5.4999999999999997E-3</v>
      </c>
      <c r="J1390" s="240">
        <v>333310</v>
      </c>
      <c r="L1390" s="247"/>
      <c r="M1390" s="248"/>
      <c r="N1390" s="240"/>
      <c r="O1390" s="250"/>
    </row>
    <row r="1391" spans="1:15" x14ac:dyDescent="0.25">
      <c r="A1391" s="240" t="s">
        <v>503</v>
      </c>
      <c r="B1391" s="239">
        <v>23657502</v>
      </c>
      <c r="C1391" s="240" t="s">
        <v>404</v>
      </c>
      <c r="E1391" s="243">
        <v>45652</v>
      </c>
      <c r="G1391" s="240">
        <v>0</v>
      </c>
      <c r="H1391" s="240">
        <v>860</v>
      </c>
      <c r="I1391" s="242">
        <v>5.4999999999999997E-3</v>
      </c>
      <c r="J1391" s="240">
        <v>156400</v>
      </c>
      <c r="L1391" s="247"/>
      <c r="M1391" s="248"/>
      <c r="N1391" s="240"/>
      <c r="O1391" s="250"/>
    </row>
    <row r="1392" spans="1:15" x14ac:dyDescent="0.25">
      <c r="A1392" s="240" t="s">
        <v>503</v>
      </c>
      <c r="B1392" s="239">
        <v>23657502</v>
      </c>
      <c r="C1392" s="240" t="s">
        <v>404</v>
      </c>
      <c r="E1392" s="243">
        <v>45652</v>
      </c>
      <c r="G1392" s="240">
        <v>0</v>
      </c>
      <c r="H1392" s="240">
        <v>145</v>
      </c>
      <c r="I1392" s="242">
        <v>5.4999999999999997E-3</v>
      </c>
      <c r="J1392" s="240">
        <v>26328</v>
      </c>
      <c r="L1392" s="247"/>
      <c r="M1392" s="248"/>
      <c r="N1392" s="240"/>
      <c r="O1392" s="250"/>
    </row>
    <row r="1393" spans="1:15" x14ac:dyDescent="0.25">
      <c r="A1393" s="240" t="s">
        <v>503</v>
      </c>
      <c r="B1393" s="239">
        <v>23657502</v>
      </c>
      <c r="C1393" s="240" t="s">
        <v>404</v>
      </c>
      <c r="E1393" s="243">
        <v>45652</v>
      </c>
      <c r="G1393" s="240">
        <v>0</v>
      </c>
      <c r="H1393" s="240">
        <v>2288</v>
      </c>
      <c r="I1393" s="242">
        <v>5.4999999999999997E-3</v>
      </c>
      <c r="J1393" s="240">
        <v>415914</v>
      </c>
      <c r="L1393" s="247"/>
      <c r="M1393" s="248"/>
      <c r="N1393" s="240"/>
      <c r="O1393" s="250"/>
    </row>
    <row r="1394" spans="1:15" x14ac:dyDescent="0.25">
      <c r="A1394" s="240" t="s">
        <v>503</v>
      </c>
      <c r="B1394" s="239">
        <v>23657502</v>
      </c>
      <c r="C1394" s="240" t="s">
        <v>404</v>
      </c>
      <c r="E1394" s="243">
        <v>45652</v>
      </c>
      <c r="G1394" s="240">
        <v>0</v>
      </c>
      <c r="H1394" s="240">
        <v>579</v>
      </c>
      <c r="I1394" s="242">
        <v>5.4999999999999997E-3</v>
      </c>
      <c r="J1394" s="240">
        <v>105288</v>
      </c>
      <c r="L1394" s="247"/>
      <c r="M1394" s="248"/>
      <c r="N1394" s="240"/>
      <c r="O1394" s="250"/>
    </row>
    <row r="1395" spans="1:15" x14ac:dyDescent="0.25">
      <c r="A1395" s="240" t="s">
        <v>503</v>
      </c>
      <c r="B1395" s="239">
        <v>23657502</v>
      </c>
      <c r="C1395" s="240" t="s">
        <v>404</v>
      </c>
      <c r="E1395" s="243">
        <v>45652</v>
      </c>
      <c r="G1395" s="240">
        <v>0</v>
      </c>
      <c r="H1395" s="240">
        <v>3987</v>
      </c>
      <c r="I1395" s="242">
        <v>5.4999999999999997E-3</v>
      </c>
      <c r="J1395" s="240">
        <v>724946</v>
      </c>
      <c r="L1395" s="247"/>
      <c r="M1395" s="248"/>
      <c r="N1395" s="240"/>
      <c r="O1395" s="250"/>
    </row>
    <row r="1396" spans="1:15" x14ac:dyDescent="0.25">
      <c r="A1396" s="240" t="s">
        <v>503</v>
      </c>
      <c r="B1396" s="239">
        <v>23657502</v>
      </c>
      <c r="C1396" s="240" t="s">
        <v>404</v>
      </c>
      <c r="E1396" s="243">
        <v>45652</v>
      </c>
      <c r="G1396" s="240">
        <v>0</v>
      </c>
      <c r="H1396" s="240">
        <v>6236</v>
      </c>
      <c r="I1396" s="242">
        <v>5.4999999999999997E-3</v>
      </c>
      <c r="J1396" s="240">
        <v>1133880</v>
      </c>
      <c r="L1396" s="247"/>
      <c r="M1396" s="248"/>
      <c r="N1396" s="240"/>
      <c r="O1396" s="250"/>
    </row>
    <row r="1397" spans="1:15" x14ac:dyDescent="0.25">
      <c r="A1397" s="240" t="s">
        <v>503</v>
      </c>
      <c r="B1397" s="239">
        <v>23657502</v>
      </c>
      <c r="C1397" s="240" t="s">
        <v>404</v>
      </c>
      <c r="E1397" s="243">
        <v>45652</v>
      </c>
      <c r="G1397" s="240">
        <v>0</v>
      </c>
      <c r="H1397" s="240">
        <v>1822</v>
      </c>
      <c r="I1397" s="242">
        <v>5.4999999999999997E-3</v>
      </c>
      <c r="J1397" s="240">
        <v>331224</v>
      </c>
      <c r="L1397" s="247"/>
      <c r="M1397" s="248"/>
      <c r="N1397" s="240"/>
      <c r="O1397" s="250"/>
    </row>
    <row r="1398" spans="1:15" x14ac:dyDescent="0.25">
      <c r="A1398" s="240" t="s">
        <v>503</v>
      </c>
      <c r="B1398" s="239">
        <v>23657502</v>
      </c>
      <c r="C1398" s="240" t="s">
        <v>404</v>
      </c>
      <c r="E1398" s="243">
        <v>45652</v>
      </c>
      <c r="G1398" s="240">
        <v>0</v>
      </c>
      <c r="H1398" s="240">
        <v>6436</v>
      </c>
      <c r="I1398" s="242">
        <v>5.4999999999999997E-3</v>
      </c>
      <c r="J1398" s="240">
        <v>1170096</v>
      </c>
      <c r="L1398" s="247"/>
      <c r="M1398" s="248"/>
      <c r="N1398" s="240"/>
      <c r="O1398" s="250"/>
    </row>
    <row r="1399" spans="1:15" x14ac:dyDescent="0.25">
      <c r="A1399" s="240" t="s">
        <v>503</v>
      </c>
      <c r="B1399" s="239">
        <v>23657502</v>
      </c>
      <c r="C1399" s="240" t="s">
        <v>404</v>
      </c>
      <c r="E1399" s="243">
        <v>45652</v>
      </c>
      <c r="G1399" s="240">
        <v>0</v>
      </c>
      <c r="H1399" s="240">
        <v>5399</v>
      </c>
      <c r="I1399" s="242">
        <v>5.4999999999999997E-3</v>
      </c>
      <c r="J1399" s="240">
        <v>981696</v>
      </c>
      <c r="L1399" s="247"/>
      <c r="M1399" s="248"/>
      <c r="N1399" s="240"/>
      <c r="O1399" s="250"/>
    </row>
    <row r="1400" spans="1:15" x14ac:dyDescent="0.25">
      <c r="A1400" s="240" t="s">
        <v>503</v>
      </c>
      <c r="B1400" s="239">
        <v>23657502</v>
      </c>
      <c r="C1400" s="240" t="s">
        <v>404</v>
      </c>
      <c r="E1400" s="243">
        <v>45652</v>
      </c>
      <c r="G1400" s="240">
        <v>0</v>
      </c>
      <c r="H1400" s="240">
        <v>4066</v>
      </c>
      <c r="I1400" s="242">
        <v>5.4999999999999997E-3</v>
      </c>
      <c r="J1400" s="240">
        <v>739260</v>
      </c>
      <c r="L1400" s="247"/>
      <c r="M1400" s="248"/>
      <c r="N1400" s="240"/>
      <c r="O1400" s="250"/>
    </row>
    <row r="1401" spans="1:15" x14ac:dyDescent="0.25">
      <c r="A1401" s="240" t="s">
        <v>503</v>
      </c>
      <c r="B1401" s="239">
        <v>23657502</v>
      </c>
      <c r="C1401" s="240" t="s">
        <v>404</v>
      </c>
      <c r="E1401" s="243">
        <v>45652</v>
      </c>
      <c r="G1401" s="240">
        <v>0</v>
      </c>
      <c r="H1401" s="240">
        <v>2461</v>
      </c>
      <c r="I1401" s="242">
        <v>5.4999999999999997E-3</v>
      </c>
      <c r="J1401" s="240">
        <v>447504</v>
      </c>
      <c r="L1401" s="247"/>
      <c r="M1401" s="248"/>
      <c r="N1401" s="240"/>
      <c r="O1401" s="250"/>
    </row>
    <row r="1402" spans="1:15" x14ac:dyDescent="0.25">
      <c r="A1402" s="240" t="s">
        <v>503</v>
      </c>
      <c r="B1402" s="239">
        <v>23657502</v>
      </c>
      <c r="C1402" s="240" t="s">
        <v>404</v>
      </c>
      <c r="E1402" s="243">
        <v>45652</v>
      </c>
      <c r="G1402" s="240">
        <v>0</v>
      </c>
      <c r="H1402" s="240">
        <v>3480</v>
      </c>
      <c r="I1402" s="242">
        <v>5.4999999999999997E-3</v>
      </c>
      <c r="J1402" s="240">
        <v>632730</v>
      </c>
      <c r="L1402" s="247"/>
      <c r="M1402" s="248"/>
      <c r="N1402" s="240"/>
      <c r="O1402" s="250"/>
    </row>
    <row r="1403" spans="1:15" x14ac:dyDescent="0.25">
      <c r="A1403" s="240" t="s">
        <v>503</v>
      </c>
      <c r="B1403" s="239">
        <v>23657502</v>
      </c>
      <c r="C1403" s="240" t="s">
        <v>404</v>
      </c>
      <c r="E1403" s="243">
        <v>45652</v>
      </c>
      <c r="G1403" s="240">
        <v>0</v>
      </c>
      <c r="H1403" s="240">
        <v>3943</v>
      </c>
      <c r="I1403" s="242">
        <v>5.4999999999999997E-3</v>
      </c>
      <c r="J1403" s="240">
        <v>716964</v>
      </c>
      <c r="L1403" s="247"/>
      <c r="M1403" s="248"/>
      <c r="N1403" s="240"/>
      <c r="O1403" s="250"/>
    </row>
    <row r="1404" spans="1:15" x14ac:dyDescent="0.25">
      <c r="A1404" s="240" t="s">
        <v>503</v>
      </c>
      <c r="B1404" s="239">
        <v>23657502</v>
      </c>
      <c r="C1404" s="240" t="s">
        <v>404</v>
      </c>
      <c r="E1404" s="243">
        <v>45652</v>
      </c>
      <c r="G1404" s="240">
        <v>0</v>
      </c>
      <c r="H1404" s="240">
        <v>3627</v>
      </c>
      <c r="I1404" s="242">
        <v>5.4999999999999997E-3</v>
      </c>
      <c r="J1404" s="240">
        <v>659544</v>
      </c>
      <c r="L1404" s="247"/>
      <c r="M1404" s="248"/>
      <c r="N1404" s="240"/>
      <c r="O1404" s="250"/>
    </row>
    <row r="1405" spans="1:15" x14ac:dyDescent="0.25">
      <c r="A1405" s="240" t="s">
        <v>503</v>
      </c>
      <c r="B1405" s="239">
        <v>23657502</v>
      </c>
      <c r="C1405" s="240" t="s">
        <v>404</v>
      </c>
      <c r="E1405" s="243">
        <v>45652</v>
      </c>
      <c r="G1405" s="240">
        <v>0</v>
      </c>
      <c r="H1405" s="240">
        <v>4190</v>
      </c>
      <c r="I1405" s="242">
        <v>5.4999999999999997E-3</v>
      </c>
      <c r="J1405" s="240">
        <v>761800</v>
      </c>
      <c r="L1405" s="247"/>
      <c r="M1405" s="248"/>
      <c r="N1405" s="240"/>
      <c r="O1405" s="250"/>
    </row>
    <row r="1406" spans="1:15" x14ac:dyDescent="0.25">
      <c r="A1406" s="240" t="s">
        <v>503</v>
      </c>
      <c r="B1406" s="239">
        <v>23657502</v>
      </c>
      <c r="C1406" s="240" t="s">
        <v>404</v>
      </c>
      <c r="E1406" s="243">
        <v>45652</v>
      </c>
      <c r="G1406" s="240">
        <v>0</v>
      </c>
      <c r="H1406" s="240">
        <v>9841</v>
      </c>
      <c r="I1406" s="242">
        <v>5.4999999999999997E-3</v>
      </c>
      <c r="J1406" s="240">
        <v>1789188</v>
      </c>
      <c r="L1406" s="247"/>
      <c r="M1406" s="248"/>
      <c r="N1406" s="240"/>
      <c r="O1406" s="250"/>
    </row>
    <row r="1407" spans="1:15" x14ac:dyDescent="0.25">
      <c r="A1407" s="240" t="s">
        <v>503</v>
      </c>
      <c r="B1407" s="239">
        <v>23657502</v>
      </c>
      <c r="C1407" s="240" t="s">
        <v>404</v>
      </c>
      <c r="E1407" s="243">
        <v>45652</v>
      </c>
      <c r="G1407" s="240">
        <v>0</v>
      </c>
      <c r="H1407" s="240">
        <v>8449</v>
      </c>
      <c r="I1407" s="242">
        <v>5.4999999999999997E-3</v>
      </c>
      <c r="J1407" s="240">
        <v>1536216</v>
      </c>
      <c r="L1407" s="247"/>
      <c r="M1407" s="248"/>
      <c r="N1407" s="240"/>
      <c r="O1407" s="250"/>
    </row>
    <row r="1408" spans="1:15" x14ac:dyDescent="0.25">
      <c r="A1408" s="240" t="s">
        <v>503</v>
      </c>
      <c r="B1408" s="239">
        <v>23657502</v>
      </c>
      <c r="C1408" s="240" t="s">
        <v>404</v>
      </c>
      <c r="E1408" s="243">
        <v>45652</v>
      </c>
      <c r="G1408" s="240">
        <v>0</v>
      </c>
      <c r="H1408" s="240">
        <v>6143</v>
      </c>
      <c r="I1408" s="242">
        <v>5.4999999999999997E-3</v>
      </c>
      <c r="J1408" s="240">
        <v>1116852</v>
      </c>
      <c r="L1408" s="247"/>
      <c r="M1408" s="248"/>
      <c r="N1408" s="240"/>
      <c r="O1408" s="250"/>
    </row>
    <row r="1409" spans="1:15" x14ac:dyDescent="0.25">
      <c r="A1409" s="240" t="s">
        <v>503</v>
      </c>
      <c r="B1409" s="239">
        <v>23657502</v>
      </c>
      <c r="C1409" s="240" t="s">
        <v>404</v>
      </c>
      <c r="E1409" s="243">
        <v>45652</v>
      </c>
      <c r="G1409" s="240">
        <v>0</v>
      </c>
      <c r="H1409" s="240">
        <v>4588</v>
      </c>
      <c r="I1409" s="242">
        <v>5.4999999999999997E-3</v>
      </c>
      <c r="J1409" s="240">
        <v>834240</v>
      </c>
      <c r="L1409" s="247"/>
      <c r="M1409" s="248"/>
      <c r="N1409" s="240"/>
      <c r="O1409" s="250"/>
    </row>
    <row r="1410" spans="1:15" x14ac:dyDescent="0.25">
      <c r="A1410" s="240" t="s">
        <v>503</v>
      </c>
      <c r="B1410" s="239">
        <v>23657502</v>
      </c>
      <c r="C1410" s="240" t="s">
        <v>404</v>
      </c>
      <c r="E1410" s="243">
        <v>45652</v>
      </c>
      <c r="G1410" s="240">
        <v>0</v>
      </c>
      <c r="H1410" s="240">
        <v>6721</v>
      </c>
      <c r="I1410" s="242">
        <v>5.4999999999999997E-3</v>
      </c>
      <c r="J1410" s="240">
        <v>1221992</v>
      </c>
      <c r="L1410" s="247"/>
      <c r="M1410" s="248"/>
      <c r="N1410" s="240"/>
      <c r="O1410" s="250"/>
    </row>
    <row r="1411" spans="1:15" x14ac:dyDescent="0.25">
      <c r="A1411" s="240" t="s">
        <v>503</v>
      </c>
      <c r="B1411" s="239">
        <v>23657502</v>
      </c>
      <c r="C1411" s="240" t="s">
        <v>404</v>
      </c>
      <c r="E1411" s="243">
        <v>45652</v>
      </c>
      <c r="G1411" s="240">
        <v>0</v>
      </c>
      <c r="H1411" s="240">
        <v>361</v>
      </c>
      <c r="I1411" s="242">
        <v>5.4999999999999997E-3</v>
      </c>
      <c r="J1411" s="240">
        <v>65700</v>
      </c>
      <c r="L1411" s="247"/>
      <c r="M1411" s="248"/>
      <c r="N1411" s="240"/>
      <c r="O1411" s="250"/>
    </row>
    <row r="1412" spans="1:15" x14ac:dyDescent="0.25">
      <c r="A1412" s="240" t="s">
        <v>503</v>
      </c>
      <c r="B1412" s="239">
        <v>23657502</v>
      </c>
      <c r="C1412" s="240" t="s">
        <v>404</v>
      </c>
      <c r="E1412" s="243">
        <v>45652</v>
      </c>
      <c r="G1412" s="240">
        <v>0</v>
      </c>
      <c r="H1412" s="240">
        <v>3179</v>
      </c>
      <c r="I1412" s="242">
        <v>5.4999999999999997E-3</v>
      </c>
      <c r="J1412" s="240">
        <v>577932</v>
      </c>
      <c r="L1412" s="247"/>
      <c r="M1412" s="248"/>
      <c r="N1412" s="240"/>
      <c r="O1412" s="250"/>
    </row>
    <row r="1413" spans="1:15" x14ac:dyDescent="0.25">
      <c r="A1413" s="240" t="s">
        <v>503</v>
      </c>
      <c r="B1413" s="239">
        <v>23657502</v>
      </c>
      <c r="C1413" s="240" t="s">
        <v>404</v>
      </c>
      <c r="E1413" s="243">
        <v>45652</v>
      </c>
      <c r="G1413" s="240">
        <v>0</v>
      </c>
      <c r="H1413" s="240">
        <v>8947</v>
      </c>
      <c r="I1413" s="242">
        <v>5.4999999999999997E-3</v>
      </c>
      <c r="J1413" s="240">
        <v>1626726</v>
      </c>
      <c r="L1413" s="247"/>
      <c r="M1413" s="248"/>
      <c r="N1413" s="240"/>
      <c r="O1413" s="250"/>
    </row>
    <row r="1414" spans="1:15" x14ac:dyDescent="0.25">
      <c r="A1414" s="240" t="s">
        <v>503</v>
      </c>
      <c r="B1414" s="239">
        <v>23657502</v>
      </c>
      <c r="C1414" s="240" t="s">
        <v>404</v>
      </c>
      <c r="E1414" s="243">
        <v>45652</v>
      </c>
      <c r="G1414" s="240">
        <v>0</v>
      </c>
      <c r="H1414" s="240">
        <v>44170</v>
      </c>
      <c r="I1414" s="242">
        <v>5.4999999999999997E-3</v>
      </c>
      <c r="J1414" s="240">
        <v>8030850</v>
      </c>
      <c r="L1414" s="247"/>
      <c r="M1414" s="248"/>
      <c r="N1414" s="240"/>
      <c r="O1414" s="250"/>
    </row>
    <row r="1415" spans="1:15" x14ac:dyDescent="0.25">
      <c r="A1415" s="240" t="s">
        <v>503</v>
      </c>
      <c r="B1415" s="239">
        <v>23657502</v>
      </c>
      <c r="C1415" s="240" t="s">
        <v>404</v>
      </c>
      <c r="E1415" s="243">
        <v>45652</v>
      </c>
      <c r="G1415" s="240">
        <v>0</v>
      </c>
      <c r="H1415" s="240">
        <v>43793</v>
      </c>
      <c r="I1415" s="242">
        <v>5.4999999999999997E-3</v>
      </c>
      <c r="J1415" s="240">
        <v>7962400</v>
      </c>
      <c r="L1415" s="247"/>
      <c r="M1415" s="248"/>
      <c r="N1415" s="240"/>
      <c r="O1415" s="250"/>
    </row>
    <row r="1416" spans="1:15" x14ac:dyDescent="0.25">
      <c r="A1416" s="240" t="s">
        <v>503</v>
      </c>
      <c r="B1416" s="239">
        <v>23657502</v>
      </c>
      <c r="C1416" s="240" t="s">
        <v>404</v>
      </c>
      <c r="E1416" s="243">
        <v>45653</v>
      </c>
      <c r="G1416" s="240">
        <v>0</v>
      </c>
      <c r="H1416" s="240">
        <v>11885</v>
      </c>
      <c r="I1416" s="242">
        <v>5.4999999999999997E-3</v>
      </c>
      <c r="J1416" s="240">
        <v>2160990</v>
      </c>
      <c r="L1416" s="247"/>
      <c r="M1416" s="248"/>
      <c r="N1416" s="240"/>
      <c r="O1416" s="250"/>
    </row>
    <row r="1417" spans="1:15" x14ac:dyDescent="0.25">
      <c r="A1417" s="240" t="s">
        <v>503</v>
      </c>
      <c r="B1417" s="239">
        <v>23657502</v>
      </c>
      <c r="C1417" s="240" t="s">
        <v>404</v>
      </c>
      <c r="E1417" s="243">
        <v>45653</v>
      </c>
      <c r="G1417" s="240">
        <v>0</v>
      </c>
      <c r="H1417" s="240">
        <v>16777</v>
      </c>
      <c r="I1417" s="242">
        <v>5.4999999999999997E-3</v>
      </c>
      <c r="J1417" s="240">
        <v>3050398</v>
      </c>
      <c r="L1417" s="247"/>
      <c r="M1417" s="248"/>
      <c r="N1417" s="240"/>
      <c r="O1417" s="250"/>
    </row>
    <row r="1418" spans="1:15" x14ac:dyDescent="0.25">
      <c r="A1418" s="240" t="s">
        <v>503</v>
      </c>
      <c r="B1418" s="239">
        <v>23657502</v>
      </c>
      <c r="C1418" s="240" t="s">
        <v>404</v>
      </c>
      <c r="E1418" s="243">
        <v>45653</v>
      </c>
      <c r="G1418" s="240">
        <v>0</v>
      </c>
      <c r="H1418" s="240">
        <v>20619</v>
      </c>
      <c r="I1418" s="242">
        <v>5.4999999999999997E-3</v>
      </c>
      <c r="J1418" s="240">
        <v>3748998</v>
      </c>
      <c r="L1418" s="247"/>
      <c r="M1418" s="248"/>
      <c r="N1418" s="240"/>
      <c r="O1418" s="250"/>
    </row>
    <row r="1419" spans="1:15" x14ac:dyDescent="0.25">
      <c r="A1419" s="240" t="s">
        <v>503</v>
      </c>
      <c r="B1419" s="239">
        <v>23657502</v>
      </c>
      <c r="C1419" s="240" t="s">
        <v>404</v>
      </c>
      <c r="E1419" s="243">
        <v>45653</v>
      </c>
      <c r="G1419" s="240">
        <v>0</v>
      </c>
      <c r="H1419" s="240">
        <v>21460</v>
      </c>
      <c r="I1419" s="242">
        <v>5.4999999999999997E-3</v>
      </c>
      <c r="J1419" s="240">
        <v>3901732</v>
      </c>
      <c r="L1419" s="247"/>
      <c r="M1419" s="248"/>
      <c r="N1419" s="240"/>
      <c r="O1419" s="250"/>
    </row>
    <row r="1420" spans="1:15" x14ac:dyDescent="0.25">
      <c r="A1420" s="240" t="s">
        <v>503</v>
      </c>
      <c r="B1420" s="239">
        <v>23657502</v>
      </c>
      <c r="C1420" s="240" t="s">
        <v>404</v>
      </c>
      <c r="E1420" s="243">
        <v>45653</v>
      </c>
      <c r="G1420" s="240">
        <v>0</v>
      </c>
      <c r="H1420" s="240">
        <v>8511</v>
      </c>
      <c r="I1420" s="242">
        <v>5.4999999999999997E-3</v>
      </c>
      <c r="J1420" s="240">
        <v>1547364</v>
      </c>
      <c r="L1420" s="247"/>
      <c r="M1420" s="248"/>
      <c r="N1420" s="240"/>
      <c r="O1420" s="250"/>
    </row>
    <row r="1421" spans="1:15" x14ac:dyDescent="0.25">
      <c r="A1421" s="240" t="s">
        <v>503</v>
      </c>
      <c r="B1421" s="239">
        <v>23657502</v>
      </c>
      <c r="C1421" s="240" t="s">
        <v>404</v>
      </c>
      <c r="E1421" s="243">
        <v>45653</v>
      </c>
      <c r="G1421" s="240">
        <v>0</v>
      </c>
      <c r="H1421" s="240">
        <v>13446</v>
      </c>
      <c r="I1421" s="242">
        <v>5.4999999999999997E-3</v>
      </c>
      <c r="J1421" s="240">
        <v>2444766</v>
      </c>
      <c r="L1421" s="247"/>
      <c r="M1421" s="248"/>
      <c r="N1421" s="240"/>
      <c r="O1421" s="250"/>
    </row>
    <row r="1422" spans="1:15" x14ac:dyDescent="0.25">
      <c r="A1422" s="240" t="s">
        <v>503</v>
      </c>
      <c r="B1422" s="239">
        <v>23657502</v>
      </c>
      <c r="C1422" s="240" t="s">
        <v>404</v>
      </c>
      <c r="E1422" s="243">
        <v>45653</v>
      </c>
      <c r="G1422" s="240">
        <v>0</v>
      </c>
      <c r="H1422" s="240">
        <v>6566</v>
      </c>
      <c r="I1422" s="242">
        <v>5.4999999999999997E-3</v>
      </c>
      <c r="J1422" s="240">
        <v>1193764</v>
      </c>
      <c r="L1422" s="247"/>
      <c r="M1422" s="248"/>
      <c r="N1422" s="240"/>
      <c r="O1422" s="250"/>
    </row>
    <row r="1423" spans="1:15" x14ac:dyDescent="0.25">
      <c r="A1423" s="240" t="s">
        <v>503</v>
      </c>
      <c r="B1423" s="239">
        <v>23657502</v>
      </c>
      <c r="C1423" s="240" t="s">
        <v>404</v>
      </c>
      <c r="E1423" s="243">
        <v>45653</v>
      </c>
      <c r="G1423" s="240">
        <v>0</v>
      </c>
      <c r="H1423" s="240">
        <v>2868</v>
      </c>
      <c r="I1423" s="242">
        <v>5.4999999999999997E-3</v>
      </c>
      <c r="J1423" s="240">
        <v>521532</v>
      </c>
      <c r="L1423" s="247"/>
      <c r="M1423" s="248"/>
      <c r="N1423" s="240"/>
      <c r="O1423" s="250"/>
    </row>
    <row r="1424" spans="1:15" x14ac:dyDescent="0.25">
      <c r="A1424" s="240" t="s">
        <v>503</v>
      </c>
      <c r="B1424" s="239">
        <v>23657502</v>
      </c>
      <c r="C1424" s="240" t="s">
        <v>404</v>
      </c>
      <c r="E1424" s="243">
        <v>45653</v>
      </c>
      <c r="G1424" s="240">
        <v>0</v>
      </c>
      <c r="H1424" s="240">
        <v>554</v>
      </c>
      <c r="I1424" s="242">
        <v>5.4999999999999997E-3</v>
      </c>
      <c r="J1424" s="240">
        <v>100740</v>
      </c>
      <c r="L1424" s="247"/>
      <c r="M1424" s="248"/>
      <c r="N1424" s="240"/>
      <c r="O1424" s="250"/>
    </row>
    <row r="1425" spans="1:15" x14ac:dyDescent="0.25">
      <c r="A1425" s="240" t="s">
        <v>503</v>
      </c>
      <c r="B1425" s="239">
        <v>23657502</v>
      </c>
      <c r="C1425" s="240" t="s">
        <v>404</v>
      </c>
      <c r="E1425" s="243">
        <v>45653</v>
      </c>
      <c r="G1425" s="240">
        <v>0</v>
      </c>
      <c r="H1425" s="240">
        <v>618</v>
      </c>
      <c r="I1425" s="242">
        <v>5.4999999999999997E-3</v>
      </c>
      <c r="J1425" s="240">
        <v>112316</v>
      </c>
      <c r="L1425" s="247"/>
      <c r="M1425" s="248"/>
      <c r="N1425" s="240"/>
      <c r="O1425" s="250"/>
    </row>
    <row r="1426" spans="1:15" x14ac:dyDescent="0.25">
      <c r="A1426" s="240" t="s">
        <v>503</v>
      </c>
      <c r="B1426" s="239">
        <v>23657502</v>
      </c>
      <c r="C1426" s="240" t="s">
        <v>404</v>
      </c>
      <c r="E1426" s="243">
        <v>45653</v>
      </c>
      <c r="G1426" s="240">
        <v>0</v>
      </c>
      <c r="H1426" s="240">
        <v>507</v>
      </c>
      <c r="I1426" s="242">
        <v>5.4999999999999997E-3</v>
      </c>
      <c r="J1426" s="240">
        <v>92250</v>
      </c>
      <c r="L1426" s="247"/>
      <c r="M1426" s="248"/>
      <c r="N1426" s="240"/>
      <c r="O1426" s="250"/>
    </row>
    <row r="1427" spans="1:15" x14ac:dyDescent="0.25">
      <c r="A1427" s="240" t="s">
        <v>503</v>
      </c>
      <c r="B1427" s="239">
        <v>23657502</v>
      </c>
      <c r="C1427" s="240" t="s">
        <v>404</v>
      </c>
      <c r="E1427" s="243">
        <v>45653</v>
      </c>
      <c r="G1427" s="240">
        <v>0</v>
      </c>
      <c r="H1427" s="240">
        <v>507</v>
      </c>
      <c r="I1427" s="242">
        <v>5.4999999999999997E-3</v>
      </c>
      <c r="J1427" s="240">
        <v>92250</v>
      </c>
      <c r="L1427" s="247"/>
      <c r="M1427" s="248"/>
      <c r="N1427" s="240"/>
      <c r="O1427" s="250"/>
    </row>
    <row r="1428" spans="1:15" x14ac:dyDescent="0.25">
      <c r="A1428" s="240" t="s">
        <v>503</v>
      </c>
      <c r="B1428" s="239">
        <v>23657502</v>
      </c>
      <c r="C1428" s="240" t="s">
        <v>404</v>
      </c>
      <c r="E1428" s="243">
        <v>45653</v>
      </c>
      <c r="G1428" s="240">
        <v>0</v>
      </c>
      <c r="H1428" s="240">
        <v>1679</v>
      </c>
      <c r="I1428" s="242">
        <v>5.4999999999999997E-3</v>
      </c>
      <c r="J1428" s="240">
        <v>305306</v>
      </c>
      <c r="L1428" s="247"/>
      <c r="M1428" s="248"/>
      <c r="N1428" s="240"/>
      <c r="O1428" s="250"/>
    </row>
    <row r="1429" spans="1:15" x14ac:dyDescent="0.25">
      <c r="A1429" s="240" t="s">
        <v>503</v>
      </c>
      <c r="B1429" s="239">
        <v>23657502</v>
      </c>
      <c r="C1429" s="240" t="s">
        <v>404</v>
      </c>
      <c r="E1429" s="243">
        <v>45653</v>
      </c>
      <c r="G1429" s="240">
        <v>0</v>
      </c>
      <c r="H1429" s="240">
        <v>2140</v>
      </c>
      <c r="I1429" s="242">
        <v>5.4999999999999997E-3</v>
      </c>
      <c r="J1429" s="240">
        <v>389066</v>
      </c>
      <c r="L1429" s="247"/>
      <c r="M1429" s="248"/>
      <c r="N1429" s="240"/>
      <c r="O1429" s="250"/>
    </row>
    <row r="1430" spans="1:15" x14ac:dyDescent="0.25">
      <c r="A1430" s="240" t="s">
        <v>503</v>
      </c>
      <c r="B1430" s="239">
        <v>23657502</v>
      </c>
      <c r="C1430" s="240" t="s">
        <v>404</v>
      </c>
      <c r="E1430" s="243">
        <v>45653</v>
      </c>
      <c r="G1430" s="240">
        <v>0</v>
      </c>
      <c r="H1430" s="240">
        <v>1293</v>
      </c>
      <c r="I1430" s="242">
        <v>5.4999999999999997E-3</v>
      </c>
      <c r="J1430" s="240">
        <v>235152</v>
      </c>
      <c r="L1430" s="247"/>
      <c r="M1430" s="248"/>
      <c r="N1430" s="240"/>
      <c r="O1430" s="250"/>
    </row>
    <row r="1431" spans="1:15" x14ac:dyDescent="0.25">
      <c r="A1431" s="240" t="s">
        <v>503</v>
      </c>
      <c r="B1431" s="239">
        <v>23657502</v>
      </c>
      <c r="C1431" s="240" t="s">
        <v>404</v>
      </c>
      <c r="E1431" s="243">
        <v>45653</v>
      </c>
      <c r="G1431" s="240">
        <v>0</v>
      </c>
      <c r="H1431" s="240">
        <v>786</v>
      </c>
      <c r="I1431" s="242">
        <v>5.4999999999999997E-3</v>
      </c>
      <c r="J1431" s="240">
        <v>142902</v>
      </c>
      <c r="L1431" s="247"/>
      <c r="M1431" s="248"/>
      <c r="N1431" s="240"/>
      <c r="O1431" s="250"/>
    </row>
    <row r="1432" spans="1:15" x14ac:dyDescent="0.25">
      <c r="A1432" s="240" t="s">
        <v>503</v>
      </c>
      <c r="B1432" s="239">
        <v>23657502</v>
      </c>
      <c r="C1432" s="240" t="s">
        <v>404</v>
      </c>
      <c r="E1432" s="243">
        <v>45653</v>
      </c>
      <c r="G1432" s="240">
        <v>0</v>
      </c>
      <c r="H1432" s="240">
        <v>4275</v>
      </c>
      <c r="I1432" s="242">
        <v>5.4999999999999997E-3</v>
      </c>
      <c r="J1432" s="240">
        <v>777306</v>
      </c>
      <c r="L1432" s="247"/>
      <c r="M1432" s="248"/>
      <c r="N1432" s="240"/>
      <c r="O1432" s="250"/>
    </row>
    <row r="1433" spans="1:15" x14ac:dyDescent="0.25">
      <c r="A1433" s="240" t="s">
        <v>503</v>
      </c>
      <c r="B1433" s="239">
        <v>23657502</v>
      </c>
      <c r="C1433" s="240" t="s">
        <v>404</v>
      </c>
      <c r="E1433" s="243">
        <v>45653</v>
      </c>
      <c r="G1433" s="240">
        <v>0</v>
      </c>
      <c r="H1433" s="240">
        <v>3339</v>
      </c>
      <c r="I1433" s="242">
        <v>5.4999999999999997E-3</v>
      </c>
      <c r="J1433" s="240">
        <v>607156</v>
      </c>
      <c r="L1433" s="247"/>
      <c r="M1433" s="248"/>
      <c r="N1433" s="240"/>
      <c r="O1433" s="250"/>
    </row>
    <row r="1434" spans="1:15" x14ac:dyDescent="0.25">
      <c r="A1434" s="240" t="s">
        <v>503</v>
      </c>
      <c r="B1434" s="239">
        <v>23657502</v>
      </c>
      <c r="C1434" s="240" t="s">
        <v>404</v>
      </c>
      <c r="E1434" s="243">
        <v>45653</v>
      </c>
      <c r="G1434" s="240">
        <v>0</v>
      </c>
      <c r="H1434" s="240">
        <v>1431</v>
      </c>
      <c r="I1434" s="242">
        <v>5.4999999999999997E-3</v>
      </c>
      <c r="J1434" s="240">
        <v>260200</v>
      </c>
      <c r="L1434" s="247"/>
      <c r="M1434" s="248"/>
      <c r="N1434" s="240"/>
      <c r="O1434" s="250"/>
    </row>
    <row r="1435" spans="1:15" x14ac:dyDescent="0.25">
      <c r="A1435" s="240" t="s">
        <v>503</v>
      </c>
      <c r="B1435" s="239">
        <v>23657502</v>
      </c>
      <c r="C1435" s="240" t="s">
        <v>404</v>
      </c>
      <c r="E1435" s="243">
        <v>45653</v>
      </c>
      <c r="G1435" s="240">
        <v>0</v>
      </c>
      <c r="H1435" s="240">
        <v>3386</v>
      </c>
      <c r="I1435" s="242">
        <v>5.4999999999999997E-3</v>
      </c>
      <c r="J1435" s="240">
        <v>615648</v>
      </c>
      <c r="L1435" s="247"/>
      <c r="M1435" s="248"/>
      <c r="N1435" s="240"/>
      <c r="O1435" s="250"/>
    </row>
    <row r="1436" spans="1:15" x14ac:dyDescent="0.25">
      <c r="A1436" s="240" t="s">
        <v>503</v>
      </c>
      <c r="B1436" s="239">
        <v>23657502</v>
      </c>
      <c r="C1436" s="240" t="s">
        <v>404</v>
      </c>
      <c r="E1436" s="243">
        <v>45653</v>
      </c>
      <c r="G1436" s="240">
        <v>0</v>
      </c>
      <c r="H1436" s="240">
        <v>1178</v>
      </c>
      <c r="I1436" s="242">
        <v>5.4999999999999997E-3</v>
      </c>
      <c r="J1436" s="240">
        <v>214260</v>
      </c>
      <c r="L1436" s="247"/>
      <c r="M1436" s="248"/>
      <c r="N1436" s="240"/>
      <c r="O1436" s="250"/>
    </row>
    <row r="1437" spans="1:15" x14ac:dyDescent="0.25">
      <c r="A1437" s="240" t="s">
        <v>503</v>
      </c>
      <c r="B1437" s="239">
        <v>23657502</v>
      </c>
      <c r="C1437" s="240" t="s">
        <v>404</v>
      </c>
      <c r="E1437" s="243">
        <v>45653</v>
      </c>
      <c r="G1437" s="240">
        <v>0</v>
      </c>
      <c r="H1437" s="240">
        <v>991</v>
      </c>
      <c r="I1437" s="242">
        <v>5.4999999999999997E-3</v>
      </c>
      <c r="J1437" s="240">
        <v>180208</v>
      </c>
      <c r="L1437" s="247"/>
      <c r="M1437" s="248"/>
      <c r="N1437" s="240"/>
      <c r="O1437" s="250"/>
    </row>
    <row r="1438" spans="1:15" x14ac:dyDescent="0.25">
      <c r="A1438" s="240" t="s">
        <v>503</v>
      </c>
      <c r="B1438" s="239">
        <v>23657502</v>
      </c>
      <c r="C1438" s="240" t="s">
        <v>404</v>
      </c>
      <c r="E1438" s="243">
        <v>45653</v>
      </c>
      <c r="G1438" s="240">
        <v>0</v>
      </c>
      <c r="H1438" s="240">
        <v>672</v>
      </c>
      <c r="I1438" s="242">
        <v>5.4999999999999997E-3</v>
      </c>
      <c r="J1438" s="240">
        <v>122094</v>
      </c>
      <c r="L1438" s="247"/>
      <c r="M1438" s="248"/>
      <c r="N1438" s="240"/>
      <c r="O1438" s="250"/>
    </row>
    <row r="1439" spans="1:15" x14ac:dyDescent="0.25">
      <c r="A1439" s="240" t="s">
        <v>503</v>
      </c>
      <c r="B1439" s="239">
        <v>23657502</v>
      </c>
      <c r="C1439" s="240" t="s">
        <v>404</v>
      </c>
      <c r="E1439" s="243">
        <v>45653</v>
      </c>
      <c r="G1439" s="240">
        <v>0</v>
      </c>
      <c r="H1439" s="240">
        <v>2357</v>
      </c>
      <c r="I1439" s="242">
        <v>5.4999999999999997E-3</v>
      </c>
      <c r="J1439" s="240">
        <v>428520</v>
      </c>
      <c r="L1439" s="247"/>
      <c r="M1439" s="248"/>
      <c r="N1439" s="240"/>
      <c r="O1439" s="250"/>
    </row>
    <row r="1440" spans="1:15" x14ac:dyDescent="0.25">
      <c r="A1440" s="240" t="s">
        <v>503</v>
      </c>
      <c r="B1440" s="239">
        <v>23657502</v>
      </c>
      <c r="C1440" s="240" t="s">
        <v>404</v>
      </c>
      <c r="E1440" s="243">
        <v>45653</v>
      </c>
      <c r="G1440" s="240">
        <v>0</v>
      </c>
      <c r="H1440" s="240">
        <v>589</v>
      </c>
      <c r="I1440" s="242">
        <v>5.4999999999999997E-3</v>
      </c>
      <c r="J1440" s="240">
        <v>107130</v>
      </c>
      <c r="L1440" s="247"/>
      <c r="M1440" s="248"/>
      <c r="N1440" s="240"/>
      <c r="O1440" s="250"/>
    </row>
    <row r="1441" spans="1:15" x14ac:dyDescent="0.25">
      <c r="A1441" s="240" t="s">
        <v>503</v>
      </c>
      <c r="B1441" s="239">
        <v>23657502</v>
      </c>
      <c r="C1441" s="240" t="s">
        <v>404</v>
      </c>
      <c r="E1441" s="243">
        <v>45653</v>
      </c>
      <c r="G1441" s="240">
        <v>0</v>
      </c>
      <c r="H1441" s="240">
        <v>336</v>
      </c>
      <c r="I1441" s="242">
        <v>5.4999999999999997E-3</v>
      </c>
      <c r="J1441" s="240">
        <v>61140</v>
      </c>
      <c r="L1441" s="247"/>
      <c r="M1441" s="248"/>
      <c r="N1441" s="240"/>
      <c r="O1441" s="250"/>
    </row>
    <row r="1442" spans="1:15" x14ac:dyDescent="0.25">
      <c r="A1442" s="240" t="s">
        <v>503</v>
      </c>
      <c r="B1442" s="239">
        <v>23657502</v>
      </c>
      <c r="C1442" s="240" t="s">
        <v>404</v>
      </c>
      <c r="E1442" s="243">
        <v>45653</v>
      </c>
      <c r="G1442" s="240">
        <v>0</v>
      </c>
      <c r="H1442" s="240">
        <v>261</v>
      </c>
      <c r="I1442" s="242">
        <v>5.4999999999999997E-3</v>
      </c>
      <c r="J1442" s="240">
        <v>47424</v>
      </c>
      <c r="L1442" s="247"/>
      <c r="M1442" s="248"/>
      <c r="N1442" s="240"/>
      <c r="O1442" s="250"/>
    </row>
    <row r="1443" spans="1:15" x14ac:dyDescent="0.25">
      <c r="A1443" s="240" t="s">
        <v>503</v>
      </c>
      <c r="B1443" s="239">
        <v>23657502</v>
      </c>
      <c r="C1443" s="240" t="s">
        <v>404</v>
      </c>
      <c r="E1443" s="243">
        <v>45653</v>
      </c>
      <c r="G1443" s="240">
        <v>0</v>
      </c>
      <c r="H1443" s="240">
        <v>2399</v>
      </c>
      <c r="I1443" s="242">
        <v>5.4999999999999997E-3</v>
      </c>
      <c r="J1443" s="240">
        <v>436124</v>
      </c>
      <c r="L1443" s="247"/>
      <c r="M1443" s="248"/>
      <c r="N1443" s="240"/>
      <c r="O1443" s="250"/>
    </row>
    <row r="1444" spans="1:15" x14ac:dyDescent="0.25">
      <c r="A1444" s="240" t="s">
        <v>503</v>
      </c>
      <c r="B1444" s="239">
        <v>23657502</v>
      </c>
      <c r="C1444" s="240" t="s">
        <v>404</v>
      </c>
      <c r="E1444" s="243">
        <v>45653</v>
      </c>
      <c r="G1444" s="240">
        <v>0</v>
      </c>
      <c r="H1444" s="240">
        <v>499</v>
      </c>
      <c r="I1444" s="242">
        <v>5.4999999999999997E-3</v>
      </c>
      <c r="J1444" s="240">
        <v>90744</v>
      </c>
      <c r="L1444" s="247"/>
      <c r="M1444" s="248"/>
      <c r="N1444" s="240"/>
      <c r="O1444" s="250"/>
    </row>
    <row r="1445" spans="1:15" x14ac:dyDescent="0.25">
      <c r="A1445" s="240" t="s">
        <v>503</v>
      </c>
      <c r="B1445" s="239">
        <v>23657502</v>
      </c>
      <c r="C1445" s="240" t="s">
        <v>404</v>
      </c>
      <c r="E1445" s="243">
        <v>45653</v>
      </c>
      <c r="G1445" s="240">
        <v>0</v>
      </c>
      <c r="H1445" s="240">
        <v>540</v>
      </c>
      <c r="I1445" s="242">
        <v>5.4999999999999997E-3</v>
      </c>
      <c r="J1445" s="240">
        <v>98236</v>
      </c>
      <c r="L1445" s="247"/>
      <c r="M1445" s="248"/>
      <c r="N1445" s="240"/>
      <c r="O1445" s="250"/>
    </row>
    <row r="1446" spans="1:15" x14ac:dyDescent="0.25">
      <c r="A1446" s="240" t="s">
        <v>503</v>
      </c>
      <c r="B1446" s="239">
        <v>23657502</v>
      </c>
      <c r="C1446" s="240" t="s">
        <v>404</v>
      </c>
      <c r="E1446" s="243">
        <v>45653</v>
      </c>
      <c r="G1446" s="240">
        <v>0</v>
      </c>
      <c r="H1446" s="240">
        <v>499</v>
      </c>
      <c r="I1446" s="242">
        <v>5.4999999999999997E-3</v>
      </c>
      <c r="J1446" s="240">
        <v>90744</v>
      </c>
      <c r="L1446" s="247"/>
      <c r="M1446" s="248"/>
      <c r="N1446" s="240"/>
      <c r="O1446" s="250"/>
    </row>
    <row r="1447" spans="1:15" x14ac:dyDescent="0.25">
      <c r="A1447" s="240" t="s">
        <v>503</v>
      </c>
      <c r="B1447" s="239">
        <v>23657502</v>
      </c>
      <c r="C1447" s="240" t="s">
        <v>404</v>
      </c>
      <c r="E1447" s="243">
        <v>45653</v>
      </c>
      <c r="G1447" s="240">
        <v>0</v>
      </c>
      <c r="H1447" s="240">
        <v>2263</v>
      </c>
      <c r="I1447" s="242">
        <v>5.4999999999999997E-3</v>
      </c>
      <c r="J1447" s="240">
        <v>411532</v>
      </c>
      <c r="L1447" s="247"/>
      <c r="M1447" s="248"/>
      <c r="N1447" s="240"/>
      <c r="O1447" s="250"/>
    </row>
    <row r="1448" spans="1:15" x14ac:dyDescent="0.25">
      <c r="A1448" s="240" t="s">
        <v>503</v>
      </c>
      <c r="B1448" s="239">
        <v>23657502</v>
      </c>
      <c r="C1448" s="240" t="s">
        <v>404</v>
      </c>
      <c r="E1448" s="243">
        <v>45653</v>
      </c>
      <c r="G1448" s="240">
        <v>0</v>
      </c>
      <c r="H1448" s="240">
        <v>499</v>
      </c>
      <c r="I1448" s="242">
        <v>5.4999999999999997E-3</v>
      </c>
      <c r="J1448" s="240">
        <v>90744</v>
      </c>
      <c r="L1448" s="247"/>
      <c r="M1448" s="248"/>
      <c r="N1448" s="240"/>
      <c r="O1448" s="250"/>
    </row>
    <row r="1449" spans="1:15" x14ac:dyDescent="0.25">
      <c r="A1449" s="240" t="s">
        <v>503</v>
      </c>
      <c r="B1449" s="239">
        <v>23657502</v>
      </c>
      <c r="C1449" s="240" t="s">
        <v>404</v>
      </c>
      <c r="E1449" s="243">
        <v>45653</v>
      </c>
      <c r="G1449" s="240">
        <v>0</v>
      </c>
      <c r="H1449" s="240">
        <v>857</v>
      </c>
      <c r="I1449" s="242">
        <v>5.4999999999999997E-3</v>
      </c>
      <c r="J1449" s="240">
        <v>155904</v>
      </c>
      <c r="L1449" s="247"/>
      <c r="M1449" s="248"/>
      <c r="N1449" s="240"/>
      <c r="O1449" s="250"/>
    </row>
    <row r="1450" spans="1:15" x14ac:dyDescent="0.25">
      <c r="A1450" s="240" t="s">
        <v>503</v>
      </c>
      <c r="B1450" s="239">
        <v>23657502</v>
      </c>
      <c r="C1450" s="240" t="s">
        <v>404</v>
      </c>
      <c r="E1450" s="243">
        <v>45653</v>
      </c>
      <c r="G1450" s="240">
        <v>0</v>
      </c>
      <c r="H1450" s="240">
        <v>860</v>
      </c>
      <c r="I1450" s="242">
        <v>5.4999999999999997E-3</v>
      </c>
      <c r="J1450" s="240">
        <v>156400</v>
      </c>
      <c r="L1450" s="247"/>
      <c r="M1450" s="248"/>
      <c r="N1450" s="240"/>
      <c r="O1450" s="250"/>
    </row>
    <row r="1451" spans="1:15" x14ac:dyDescent="0.25">
      <c r="A1451" s="240" t="s">
        <v>503</v>
      </c>
      <c r="B1451" s="239">
        <v>23657502</v>
      </c>
      <c r="C1451" s="240" t="s">
        <v>404</v>
      </c>
      <c r="E1451" s="243">
        <v>45653</v>
      </c>
      <c r="G1451" s="240">
        <v>0</v>
      </c>
      <c r="H1451" s="240">
        <v>1362</v>
      </c>
      <c r="I1451" s="242">
        <v>5.4999999999999997E-3</v>
      </c>
      <c r="J1451" s="240">
        <v>247640</v>
      </c>
      <c r="L1451" s="247"/>
      <c r="M1451" s="248"/>
      <c r="N1451" s="240"/>
      <c r="O1451" s="250"/>
    </row>
    <row r="1452" spans="1:15" x14ac:dyDescent="0.25">
      <c r="A1452" s="240" t="s">
        <v>503</v>
      </c>
      <c r="B1452" s="239">
        <v>23657502</v>
      </c>
      <c r="C1452" s="240" t="s">
        <v>404</v>
      </c>
      <c r="E1452" s="243">
        <v>45653</v>
      </c>
      <c r="G1452" s="240">
        <v>0</v>
      </c>
      <c r="H1452" s="240">
        <v>857</v>
      </c>
      <c r="I1452" s="242">
        <v>5.4999999999999997E-3</v>
      </c>
      <c r="J1452" s="240">
        <v>155904</v>
      </c>
      <c r="L1452" s="247"/>
      <c r="M1452" s="248"/>
      <c r="N1452" s="240"/>
      <c r="O1452" s="250"/>
    </row>
    <row r="1453" spans="1:15" x14ac:dyDescent="0.25">
      <c r="A1453" s="240" t="s">
        <v>503</v>
      </c>
      <c r="B1453" s="239">
        <v>23657502</v>
      </c>
      <c r="C1453" s="240" t="s">
        <v>404</v>
      </c>
      <c r="E1453" s="243">
        <v>45653</v>
      </c>
      <c r="G1453" s="240">
        <v>0</v>
      </c>
      <c r="H1453" s="240">
        <v>543</v>
      </c>
      <c r="I1453" s="242">
        <v>5.4999999999999997E-3</v>
      </c>
      <c r="J1453" s="240">
        <v>98732</v>
      </c>
      <c r="L1453" s="247"/>
      <c r="M1453" s="248"/>
      <c r="N1453" s="240"/>
      <c r="O1453" s="250"/>
    </row>
    <row r="1454" spans="1:15" x14ac:dyDescent="0.25">
      <c r="A1454" s="240" t="s">
        <v>503</v>
      </c>
      <c r="B1454" s="239">
        <v>23657502</v>
      </c>
      <c r="C1454" s="240" t="s">
        <v>404</v>
      </c>
      <c r="E1454" s="243">
        <v>45653</v>
      </c>
      <c r="G1454" s="240">
        <v>0</v>
      </c>
      <c r="H1454" s="240">
        <v>857</v>
      </c>
      <c r="I1454" s="242">
        <v>5.4999999999999997E-3</v>
      </c>
      <c r="J1454" s="240">
        <v>155904</v>
      </c>
      <c r="L1454" s="247"/>
      <c r="M1454" s="248"/>
      <c r="N1454" s="240"/>
      <c r="O1454" s="250"/>
    </row>
    <row r="1455" spans="1:15" x14ac:dyDescent="0.25">
      <c r="A1455" s="240" t="s">
        <v>503</v>
      </c>
      <c r="B1455" s="239">
        <v>23657502</v>
      </c>
      <c r="C1455" s="240" t="s">
        <v>404</v>
      </c>
      <c r="E1455" s="243">
        <v>45653</v>
      </c>
      <c r="G1455" s="240">
        <v>0</v>
      </c>
      <c r="H1455" s="240">
        <v>540</v>
      </c>
      <c r="I1455" s="242">
        <v>5.4999999999999997E-3</v>
      </c>
      <c r="J1455" s="240">
        <v>98236</v>
      </c>
      <c r="L1455" s="247"/>
      <c r="M1455" s="248"/>
      <c r="N1455" s="240"/>
      <c r="O1455" s="250"/>
    </row>
    <row r="1456" spans="1:15" x14ac:dyDescent="0.25">
      <c r="A1456" s="240" t="s">
        <v>503</v>
      </c>
      <c r="B1456" s="239">
        <v>23657502</v>
      </c>
      <c r="C1456" s="240" t="s">
        <v>404</v>
      </c>
      <c r="E1456" s="243">
        <v>45653</v>
      </c>
      <c r="G1456" s="240">
        <v>0</v>
      </c>
      <c r="H1456" s="240">
        <v>857</v>
      </c>
      <c r="I1456" s="242">
        <v>5.4999999999999997E-3</v>
      </c>
      <c r="J1456" s="240">
        <v>155904</v>
      </c>
      <c r="L1456" s="247"/>
      <c r="M1456" s="248"/>
      <c r="N1456" s="240"/>
      <c r="O1456" s="250"/>
    </row>
    <row r="1457" spans="1:15" x14ac:dyDescent="0.25">
      <c r="A1457" s="240" t="s">
        <v>503</v>
      </c>
      <c r="B1457" s="239">
        <v>23657502</v>
      </c>
      <c r="C1457" s="240" t="s">
        <v>404</v>
      </c>
      <c r="E1457" s="243">
        <v>45653</v>
      </c>
      <c r="G1457" s="240">
        <v>0</v>
      </c>
      <c r="H1457" s="240">
        <v>499</v>
      </c>
      <c r="I1457" s="242">
        <v>5.4999999999999997E-3</v>
      </c>
      <c r="J1457" s="240">
        <v>90744</v>
      </c>
      <c r="L1457" s="247"/>
      <c r="M1457" s="248"/>
      <c r="N1457" s="240"/>
      <c r="O1457" s="250"/>
    </row>
    <row r="1458" spans="1:15" x14ac:dyDescent="0.25">
      <c r="A1458" s="240" t="s">
        <v>503</v>
      </c>
      <c r="B1458" s="239">
        <v>23657502</v>
      </c>
      <c r="C1458" s="240" t="s">
        <v>404</v>
      </c>
      <c r="E1458" s="243">
        <v>45653</v>
      </c>
      <c r="G1458" s="240">
        <v>0</v>
      </c>
      <c r="H1458" s="240">
        <v>678</v>
      </c>
      <c r="I1458" s="242">
        <v>5.4999999999999997E-3</v>
      </c>
      <c r="J1458" s="240">
        <v>123324</v>
      </c>
      <c r="L1458" s="247"/>
      <c r="M1458" s="248"/>
      <c r="N1458" s="240"/>
      <c r="O1458" s="250"/>
    </row>
    <row r="1459" spans="1:15" x14ac:dyDescent="0.25">
      <c r="A1459" s="240" t="s">
        <v>503</v>
      </c>
      <c r="B1459" s="239">
        <v>23657502</v>
      </c>
      <c r="C1459" s="240" t="s">
        <v>404</v>
      </c>
      <c r="E1459" s="243">
        <v>45653</v>
      </c>
      <c r="G1459" s="240">
        <v>0</v>
      </c>
      <c r="H1459" s="240">
        <v>414</v>
      </c>
      <c r="I1459" s="242">
        <v>5.4999999999999997E-3</v>
      </c>
      <c r="J1459" s="240">
        <v>75312</v>
      </c>
      <c r="L1459" s="247"/>
      <c r="M1459" s="248"/>
      <c r="N1459" s="240"/>
      <c r="O1459" s="250"/>
    </row>
    <row r="1460" spans="1:15" x14ac:dyDescent="0.25">
      <c r="A1460" s="240" t="s">
        <v>503</v>
      </c>
      <c r="B1460" s="239">
        <v>23657502</v>
      </c>
      <c r="C1460" s="240" t="s">
        <v>404</v>
      </c>
      <c r="E1460" s="243">
        <v>45653</v>
      </c>
      <c r="G1460" s="240">
        <v>0</v>
      </c>
      <c r="H1460" s="240">
        <v>2011</v>
      </c>
      <c r="I1460" s="242">
        <v>5.4999999999999997E-3</v>
      </c>
      <c r="J1460" s="240">
        <v>365554</v>
      </c>
      <c r="L1460" s="247"/>
      <c r="M1460" s="248"/>
      <c r="N1460" s="240"/>
      <c r="O1460" s="250"/>
    </row>
    <row r="1461" spans="1:15" x14ac:dyDescent="0.25">
      <c r="A1461" s="240" t="s">
        <v>503</v>
      </c>
      <c r="B1461" s="239">
        <v>23657502</v>
      </c>
      <c r="C1461" s="240" t="s">
        <v>404</v>
      </c>
      <c r="E1461" s="243">
        <v>45653</v>
      </c>
      <c r="G1461" s="240">
        <v>0</v>
      </c>
      <c r="H1461" s="240">
        <v>1948</v>
      </c>
      <c r="I1461" s="242">
        <v>5.4999999999999997E-3</v>
      </c>
      <c r="J1461" s="240">
        <v>354254</v>
      </c>
      <c r="L1461" s="247"/>
      <c r="M1461" s="248"/>
      <c r="N1461" s="240"/>
      <c r="O1461" s="250"/>
    </row>
    <row r="1462" spans="1:15" x14ac:dyDescent="0.25">
      <c r="A1462" s="240" t="s">
        <v>503</v>
      </c>
      <c r="B1462" s="239">
        <v>23657502</v>
      </c>
      <c r="C1462" s="240" t="s">
        <v>404</v>
      </c>
      <c r="E1462" s="243">
        <v>45653</v>
      </c>
      <c r="G1462" s="240">
        <v>0</v>
      </c>
      <c r="H1462" s="240">
        <v>974</v>
      </c>
      <c r="I1462" s="242">
        <v>5.4999999999999997E-3</v>
      </c>
      <c r="J1462" s="240">
        <v>177054</v>
      </c>
      <c r="L1462" s="247"/>
      <c r="M1462" s="248"/>
      <c r="N1462" s="240"/>
      <c r="O1462" s="250"/>
    </row>
    <row r="1463" spans="1:15" x14ac:dyDescent="0.25">
      <c r="A1463" s="240" t="s">
        <v>503</v>
      </c>
      <c r="B1463" s="239">
        <v>23657502</v>
      </c>
      <c r="C1463" s="240" t="s">
        <v>404</v>
      </c>
      <c r="E1463" s="243">
        <v>45653</v>
      </c>
      <c r="G1463" s="240">
        <v>0</v>
      </c>
      <c r="H1463" s="240">
        <v>589</v>
      </c>
      <c r="I1463" s="242">
        <v>5.4999999999999997E-3</v>
      </c>
      <c r="J1463" s="240">
        <v>107130</v>
      </c>
      <c r="L1463" s="247"/>
      <c r="M1463" s="248"/>
      <c r="N1463" s="240"/>
      <c r="O1463" s="250"/>
    </row>
    <row r="1464" spans="1:15" x14ac:dyDescent="0.25">
      <c r="A1464" s="240" t="s">
        <v>503</v>
      </c>
      <c r="B1464" s="239">
        <v>23657502</v>
      </c>
      <c r="C1464" s="240" t="s">
        <v>404</v>
      </c>
      <c r="E1464" s="243">
        <v>45653</v>
      </c>
      <c r="G1464" s="240">
        <v>0</v>
      </c>
      <c r="H1464" s="240">
        <v>589</v>
      </c>
      <c r="I1464" s="242">
        <v>5.4999999999999997E-3</v>
      </c>
      <c r="J1464" s="240">
        <v>107130</v>
      </c>
      <c r="L1464" s="247"/>
      <c r="M1464" s="248"/>
      <c r="N1464" s="240"/>
      <c r="O1464" s="250"/>
    </row>
    <row r="1465" spans="1:15" x14ac:dyDescent="0.25">
      <c r="A1465" s="240" t="s">
        <v>503</v>
      </c>
      <c r="B1465" s="239">
        <v>23657502</v>
      </c>
      <c r="C1465" s="240" t="s">
        <v>404</v>
      </c>
      <c r="E1465" s="243">
        <v>45653</v>
      </c>
      <c r="G1465" s="240">
        <v>0</v>
      </c>
      <c r="H1465" s="240">
        <v>719</v>
      </c>
      <c r="I1465" s="242">
        <v>5.4999999999999997E-3</v>
      </c>
      <c r="J1465" s="240">
        <v>130816</v>
      </c>
      <c r="L1465" s="247"/>
      <c r="M1465" s="248"/>
      <c r="N1465" s="240"/>
      <c r="O1465" s="250"/>
    </row>
    <row r="1466" spans="1:15" x14ac:dyDescent="0.25">
      <c r="A1466" s="240" t="s">
        <v>503</v>
      </c>
      <c r="B1466" s="239">
        <v>23657502</v>
      </c>
      <c r="C1466" s="240" t="s">
        <v>404</v>
      </c>
      <c r="E1466" s="243">
        <v>45653</v>
      </c>
      <c r="G1466" s="240">
        <v>0</v>
      </c>
      <c r="H1466" s="240">
        <v>1362</v>
      </c>
      <c r="I1466" s="242">
        <v>5.4999999999999997E-3</v>
      </c>
      <c r="J1466" s="240">
        <v>247640</v>
      </c>
      <c r="L1466" s="247"/>
      <c r="M1466" s="248"/>
      <c r="N1466" s="240"/>
      <c r="O1466" s="250"/>
    </row>
    <row r="1467" spans="1:15" x14ac:dyDescent="0.25">
      <c r="A1467" s="240" t="s">
        <v>503</v>
      </c>
      <c r="B1467" s="239">
        <v>23657502</v>
      </c>
      <c r="C1467" s="240" t="s">
        <v>404</v>
      </c>
      <c r="E1467" s="243">
        <v>45653</v>
      </c>
      <c r="G1467" s="240">
        <v>0</v>
      </c>
      <c r="H1467" s="240">
        <v>499</v>
      </c>
      <c r="I1467" s="242">
        <v>5.4999999999999997E-3</v>
      </c>
      <c r="J1467" s="240">
        <v>90744</v>
      </c>
      <c r="L1467" s="247"/>
      <c r="M1467" s="248"/>
      <c r="N1467" s="240"/>
      <c r="O1467" s="250"/>
    </row>
    <row r="1468" spans="1:15" x14ac:dyDescent="0.25">
      <c r="A1468" s="240" t="s">
        <v>503</v>
      </c>
      <c r="B1468" s="239">
        <v>23657502</v>
      </c>
      <c r="C1468" s="240" t="s">
        <v>404</v>
      </c>
      <c r="E1468" s="243">
        <v>45653</v>
      </c>
      <c r="G1468" s="240">
        <v>0</v>
      </c>
      <c r="H1468" s="240">
        <v>540</v>
      </c>
      <c r="I1468" s="242">
        <v>5.4999999999999997E-3</v>
      </c>
      <c r="J1468" s="240">
        <v>98236</v>
      </c>
      <c r="L1468" s="247"/>
      <c r="M1468" s="248"/>
      <c r="N1468" s="240"/>
      <c r="O1468" s="250"/>
    </row>
    <row r="1469" spans="1:15" x14ac:dyDescent="0.25">
      <c r="A1469" s="240" t="s">
        <v>503</v>
      </c>
      <c r="B1469" s="239">
        <v>23657502</v>
      </c>
      <c r="C1469" s="240" t="s">
        <v>404</v>
      </c>
      <c r="E1469" s="243">
        <v>45653</v>
      </c>
      <c r="G1469" s="240">
        <v>0</v>
      </c>
      <c r="H1469" s="240">
        <v>1221</v>
      </c>
      <c r="I1469" s="242">
        <v>5.4999999999999997E-3</v>
      </c>
      <c r="J1469" s="240">
        <v>222056</v>
      </c>
      <c r="L1469" s="247"/>
      <c r="M1469" s="248"/>
      <c r="N1469" s="240"/>
      <c r="O1469" s="250"/>
    </row>
    <row r="1470" spans="1:15" x14ac:dyDescent="0.25">
      <c r="A1470" s="240" t="s">
        <v>503</v>
      </c>
      <c r="B1470" s="239">
        <v>23657502</v>
      </c>
      <c r="C1470" s="240" t="s">
        <v>404</v>
      </c>
      <c r="E1470" s="243">
        <v>45653</v>
      </c>
      <c r="G1470" s="240">
        <v>0</v>
      </c>
      <c r="H1470" s="240">
        <v>543</v>
      </c>
      <c r="I1470" s="242">
        <v>5.4999999999999997E-3</v>
      </c>
      <c r="J1470" s="240">
        <v>98732</v>
      </c>
      <c r="L1470" s="247"/>
      <c r="M1470" s="248"/>
      <c r="N1470" s="240"/>
      <c r="O1470" s="250"/>
    </row>
    <row r="1471" spans="1:15" x14ac:dyDescent="0.25">
      <c r="A1471" s="240" t="s">
        <v>503</v>
      </c>
      <c r="B1471" s="239">
        <v>23657502</v>
      </c>
      <c r="C1471" s="240" t="s">
        <v>404</v>
      </c>
      <c r="E1471" s="243">
        <v>45653</v>
      </c>
      <c r="G1471" s="240">
        <v>0</v>
      </c>
      <c r="H1471" s="240">
        <v>681</v>
      </c>
      <c r="I1471" s="242">
        <v>5.4999999999999997E-3</v>
      </c>
      <c r="J1471" s="240">
        <v>123820</v>
      </c>
      <c r="L1471" s="247"/>
      <c r="M1471" s="248"/>
      <c r="N1471" s="240"/>
      <c r="O1471" s="250"/>
    </row>
    <row r="1472" spans="1:15" x14ac:dyDescent="0.25">
      <c r="A1472" s="240" t="s">
        <v>503</v>
      </c>
      <c r="B1472" s="239">
        <v>23657502</v>
      </c>
      <c r="C1472" s="240" t="s">
        <v>404</v>
      </c>
      <c r="E1472" s="243">
        <v>45653</v>
      </c>
      <c r="G1472" s="240">
        <v>0</v>
      </c>
      <c r="H1472" s="240">
        <v>543</v>
      </c>
      <c r="I1472" s="242">
        <v>5.4999999999999997E-3</v>
      </c>
      <c r="J1472" s="240">
        <v>98732</v>
      </c>
      <c r="L1472" s="247"/>
      <c r="M1472" s="248"/>
      <c r="N1472" s="240"/>
      <c r="O1472" s="250"/>
    </row>
    <row r="1473" spans="1:15" x14ac:dyDescent="0.25">
      <c r="A1473" s="240" t="s">
        <v>503</v>
      </c>
      <c r="B1473" s="239">
        <v>23657502</v>
      </c>
      <c r="C1473" s="240" t="s">
        <v>404</v>
      </c>
      <c r="E1473" s="243">
        <v>45653</v>
      </c>
      <c r="G1473" s="240">
        <v>0</v>
      </c>
      <c r="H1473" s="240">
        <v>857</v>
      </c>
      <c r="I1473" s="242">
        <v>5.4999999999999997E-3</v>
      </c>
      <c r="J1473" s="240">
        <v>155904</v>
      </c>
      <c r="L1473" s="247"/>
      <c r="M1473" s="248"/>
      <c r="N1473" s="240"/>
      <c r="O1473" s="250"/>
    </row>
    <row r="1474" spans="1:15" x14ac:dyDescent="0.25">
      <c r="A1474" s="240" t="s">
        <v>503</v>
      </c>
      <c r="B1474" s="239">
        <v>23657502</v>
      </c>
      <c r="C1474" s="240" t="s">
        <v>404</v>
      </c>
      <c r="E1474" s="243">
        <v>45653</v>
      </c>
      <c r="G1474" s="240">
        <v>0</v>
      </c>
      <c r="H1474" s="240">
        <v>8664</v>
      </c>
      <c r="I1474" s="242">
        <v>5.4999999999999997E-3</v>
      </c>
      <c r="J1474" s="240">
        <v>1575200</v>
      </c>
      <c r="L1474" s="247"/>
      <c r="M1474" s="248"/>
      <c r="N1474" s="240"/>
      <c r="O1474" s="250"/>
    </row>
    <row r="1475" spans="1:15" x14ac:dyDescent="0.25">
      <c r="A1475" s="240" t="s">
        <v>503</v>
      </c>
      <c r="B1475" s="239">
        <v>23657502</v>
      </c>
      <c r="C1475" s="240" t="s">
        <v>404</v>
      </c>
      <c r="E1475" s="243">
        <v>45653</v>
      </c>
      <c r="G1475" s="240">
        <v>0</v>
      </c>
      <c r="H1475" s="240">
        <v>5808</v>
      </c>
      <c r="I1475" s="242">
        <v>5.4999999999999997E-3</v>
      </c>
      <c r="J1475" s="240">
        <v>1056084</v>
      </c>
      <c r="L1475" s="247"/>
      <c r="M1475" s="248"/>
      <c r="N1475" s="240"/>
      <c r="O1475" s="250"/>
    </row>
    <row r="1476" spans="1:15" x14ac:dyDescent="0.25">
      <c r="A1476" s="240" t="s">
        <v>503</v>
      </c>
      <c r="B1476" s="239">
        <v>23657502</v>
      </c>
      <c r="C1476" s="240" t="s">
        <v>404</v>
      </c>
      <c r="E1476" s="243">
        <v>45653</v>
      </c>
      <c r="G1476" s="240">
        <v>0</v>
      </c>
      <c r="H1476" s="240">
        <v>9778</v>
      </c>
      <c r="I1476" s="242">
        <v>5.4999999999999997E-3</v>
      </c>
      <c r="J1476" s="240">
        <v>1777836</v>
      </c>
      <c r="L1476" s="247"/>
      <c r="M1476" s="248"/>
      <c r="N1476" s="240"/>
      <c r="O1476" s="250"/>
    </row>
    <row r="1477" spans="1:15" x14ac:dyDescent="0.25">
      <c r="A1477" s="240" t="s">
        <v>503</v>
      </c>
      <c r="B1477" s="239">
        <v>23657502</v>
      </c>
      <c r="C1477" s="240" t="s">
        <v>404</v>
      </c>
      <c r="E1477" s="243">
        <v>45653</v>
      </c>
      <c r="G1477" s="240">
        <v>0</v>
      </c>
      <c r="H1477" s="240">
        <v>3921</v>
      </c>
      <c r="I1477" s="242">
        <v>5.4999999999999997E-3</v>
      </c>
      <c r="J1477" s="240">
        <v>712992</v>
      </c>
      <c r="L1477" s="247"/>
      <c r="M1477" s="248"/>
      <c r="N1477" s="240"/>
      <c r="O1477" s="250"/>
    </row>
    <row r="1478" spans="1:15" x14ac:dyDescent="0.25">
      <c r="A1478" s="240" t="s">
        <v>503</v>
      </c>
      <c r="B1478" s="239">
        <v>23657502</v>
      </c>
      <c r="C1478" s="240" t="s">
        <v>404</v>
      </c>
      <c r="E1478" s="243">
        <v>45653</v>
      </c>
      <c r="G1478" s="240">
        <v>0</v>
      </c>
      <c r="H1478" s="240">
        <v>4113</v>
      </c>
      <c r="I1478" s="242">
        <v>5.4999999999999997E-3</v>
      </c>
      <c r="J1478" s="240">
        <v>747750</v>
      </c>
      <c r="L1478" s="247"/>
      <c r="M1478" s="248"/>
      <c r="N1478" s="240"/>
      <c r="O1478" s="250"/>
    </row>
    <row r="1479" spans="1:15" x14ac:dyDescent="0.25">
      <c r="A1479" s="240" t="s">
        <v>503</v>
      </c>
      <c r="B1479" s="239">
        <v>23657502</v>
      </c>
      <c r="C1479" s="240" t="s">
        <v>404</v>
      </c>
      <c r="E1479" s="243">
        <v>45653</v>
      </c>
      <c r="G1479" s="240">
        <v>0</v>
      </c>
      <c r="H1479" s="240">
        <v>2955</v>
      </c>
      <c r="I1479" s="242">
        <v>5.4999999999999997E-3</v>
      </c>
      <c r="J1479" s="240">
        <v>537300</v>
      </c>
      <c r="L1479" s="247"/>
      <c r="M1479" s="248"/>
      <c r="N1479" s="240"/>
      <c r="O1479" s="250"/>
    </row>
    <row r="1480" spans="1:15" x14ac:dyDescent="0.25">
      <c r="A1480" s="240" t="s">
        <v>503</v>
      </c>
      <c r="B1480" s="239">
        <v>23657502</v>
      </c>
      <c r="C1480" s="240" t="s">
        <v>404</v>
      </c>
      <c r="E1480" s="243">
        <v>45653</v>
      </c>
      <c r="G1480" s="240">
        <v>0</v>
      </c>
      <c r="H1480" s="240">
        <v>4597</v>
      </c>
      <c r="I1480" s="242">
        <v>5.4999999999999997E-3</v>
      </c>
      <c r="J1480" s="240">
        <v>835800</v>
      </c>
      <c r="L1480" s="247"/>
      <c r="M1480" s="248"/>
      <c r="N1480" s="240"/>
      <c r="O1480" s="250"/>
    </row>
    <row r="1481" spans="1:15" x14ac:dyDescent="0.25">
      <c r="A1481" s="240" t="s">
        <v>503</v>
      </c>
      <c r="B1481" s="239">
        <v>23657502</v>
      </c>
      <c r="C1481" s="240" t="s">
        <v>404</v>
      </c>
      <c r="E1481" s="243">
        <v>45653</v>
      </c>
      <c r="G1481" s="240">
        <v>0</v>
      </c>
      <c r="H1481" s="240">
        <v>3284</v>
      </c>
      <c r="I1481" s="242">
        <v>5.4999999999999997E-3</v>
      </c>
      <c r="J1481" s="240">
        <v>597000</v>
      </c>
      <c r="L1481" s="247"/>
      <c r="M1481" s="248"/>
      <c r="N1481" s="240"/>
      <c r="O1481" s="250"/>
    </row>
    <row r="1482" spans="1:15" x14ac:dyDescent="0.25">
      <c r="A1482" s="240" t="s">
        <v>503</v>
      </c>
      <c r="B1482" s="239">
        <v>23657502</v>
      </c>
      <c r="C1482" s="240" t="s">
        <v>404</v>
      </c>
      <c r="E1482" s="243">
        <v>45653</v>
      </c>
      <c r="G1482" s="240">
        <v>0</v>
      </c>
      <c r="H1482" s="240">
        <v>328</v>
      </c>
      <c r="I1482" s="242">
        <v>5.4999999999999997E-3</v>
      </c>
      <c r="J1482" s="240">
        <v>59700</v>
      </c>
      <c r="L1482" s="247"/>
      <c r="M1482" s="248"/>
      <c r="N1482" s="240"/>
      <c r="O1482" s="250"/>
    </row>
    <row r="1483" spans="1:15" x14ac:dyDescent="0.25">
      <c r="A1483" s="240" t="s">
        <v>503</v>
      </c>
      <c r="B1483" s="239">
        <v>23657502</v>
      </c>
      <c r="C1483" s="240" t="s">
        <v>404</v>
      </c>
      <c r="E1483" s="243">
        <v>45653</v>
      </c>
      <c r="G1483" s="240">
        <v>0</v>
      </c>
      <c r="H1483" s="240">
        <v>168406</v>
      </c>
      <c r="I1483" s="242">
        <v>5.4999999999999997E-3</v>
      </c>
      <c r="J1483" s="240">
        <v>30619200</v>
      </c>
      <c r="L1483" s="247"/>
      <c r="M1483" s="248"/>
      <c r="N1483" s="240"/>
      <c r="O1483" s="250"/>
    </row>
    <row r="1484" spans="1:15" x14ac:dyDescent="0.25">
      <c r="A1484" s="240" t="s">
        <v>503</v>
      </c>
      <c r="B1484" s="239">
        <v>23657502</v>
      </c>
      <c r="C1484" s="240" t="s">
        <v>404</v>
      </c>
      <c r="E1484" s="243">
        <v>45656</v>
      </c>
      <c r="G1484" s="240">
        <v>0</v>
      </c>
      <c r="H1484" s="240">
        <v>6969</v>
      </c>
      <c r="I1484" s="242">
        <v>5.4999999999999997E-3</v>
      </c>
      <c r="J1484" s="240">
        <v>1267140</v>
      </c>
      <c r="L1484" s="247"/>
      <c r="M1484" s="248"/>
      <c r="N1484" s="240"/>
      <c r="O1484" s="250"/>
    </row>
    <row r="1485" spans="1:15" x14ac:dyDescent="0.25">
      <c r="A1485" s="240" t="s">
        <v>503</v>
      </c>
      <c r="B1485" s="239">
        <v>23657502</v>
      </c>
      <c r="C1485" s="240" t="s">
        <v>404</v>
      </c>
      <c r="E1485" s="243">
        <v>45656</v>
      </c>
      <c r="G1485" s="240">
        <v>0</v>
      </c>
      <c r="H1485" s="240">
        <v>29819</v>
      </c>
      <c r="I1485" s="242">
        <v>5.4999999999999997E-3</v>
      </c>
      <c r="J1485" s="240">
        <v>5421694</v>
      </c>
      <c r="L1485" s="247"/>
      <c r="M1485" s="248"/>
      <c r="N1485" s="240"/>
      <c r="O1485" s="250"/>
    </row>
    <row r="1486" spans="1:15" x14ac:dyDescent="0.25">
      <c r="A1486" s="240" t="s">
        <v>503</v>
      </c>
      <c r="B1486" s="239">
        <v>23657502</v>
      </c>
      <c r="C1486" s="240" t="s">
        <v>404</v>
      </c>
      <c r="E1486" s="243">
        <v>45656</v>
      </c>
      <c r="G1486" s="240">
        <v>0</v>
      </c>
      <c r="H1486" s="240">
        <v>1178</v>
      </c>
      <c r="I1486" s="242">
        <v>5.4999999999999997E-3</v>
      </c>
      <c r="J1486" s="240">
        <v>214260</v>
      </c>
      <c r="L1486" s="247"/>
      <c r="M1486" s="248"/>
      <c r="N1486" s="240"/>
      <c r="O1486" s="250"/>
    </row>
    <row r="1487" spans="1:15" x14ac:dyDescent="0.25">
      <c r="A1487" s="240" t="s">
        <v>503</v>
      </c>
      <c r="B1487" s="239">
        <v>23657502</v>
      </c>
      <c r="C1487" s="240" t="s">
        <v>404</v>
      </c>
      <c r="E1487" s="243">
        <v>45656</v>
      </c>
      <c r="G1487" s="240">
        <v>0</v>
      </c>
      <c r="H1487" s="240">
        <v>45639</v>
      </c>
      <c r="I1487" s="242">
        <v>5.4999999999999997E-3</v>
      </c>
      <c r="J1487" s="240">
        <v>8297976</v>
      </c>
      <c r="L1487" s="247"/>
      <c r="M1487" s="248"/>
      <c r="N1487" s="240"/>
      <c r="O1487" s="250"/>
    </row>
    <row r="1488" spans="1:15" x14ac:dyDescent="0.25">
      <c r="A1488" s="240" t="s">
        <v>503</v>
      </c>
      <c r="B1488" s="239">
        <v>23657502</v>
      </c>
      <c r="C1488" s="240" t="s">
        <v>404</v>
      </c>
      <c r="E1488" s="243">
        <v>45656</v>
      </c>
      <c r="G1488" s="240">
        <v>0</v>
      </c>
      <c r="H1488" s="240">
        <v>12171</v>
      </c>
      <c r="I1488" s="242">
        <v>5.4999999999999997E-3</v>
      </c>
      <c r="J1488" s="240">
        <v>2212890</v>
      </c>
      <c r="L1488" s="247"/>
      <c r="M1488" s="248"/>
      <c r="N1488" s="240"/>
      <c r="O1488" s="250"/>
    </row>
    <row r="1489" spans="1:15" x14ac:dyDescent="0.25">
      <c r="A1489" s="240" t="s">
        <v>503</v>
      </c>
      <c r="B1489" s="239">
        <v>23657502</v>
      </c>
      <c r="C1489" s="240" t="s">
        <v>404</v>
      </c>
      <c r="E1489" s="243">
        <v>45656</v>
      </c>
      <c r="G1489" s="240">
        <v>0</v>
      </c>
      <c r="H1489" s="240">
        <v>73188</v>
      </c>
      <c r="I1489" s="242">
        <v>5.4999999999999997E-3</v>
      </c>
      <c r="J1489" s="240">
        <v>13306998</v>
      </c>
      <c r="L1489" s="247"/>
      <c r="M1489" s="248"/>
      <c r="N1489" s="240"/>
      <c r="O1489" s="250"/>
    </row>
    <row r="1490" spans="1:15" x14ac:dyDescent="0.25">
      <c r="A1490" s="240" t="s">
        <v>503</v>
      </c>
      <c r="B1490" s="239">
        <v>23657502</v>
      </c>
      <c r="C1490" s="240" t="s">
        <v>404</v>
      </c>
      <c r="E1490" s="243">
        <v>45656</v>
      </c>
      <c r="G1490" s="240">
        <v>0</v>
      </c>
      <c r="H1490" s="240">
        <v>83991</v>
      </c>
      <c r="I1490" s="242">
        <v>5.4999999999999997E-3</v>
      </c>
      <c r="J1490" s="240">
        <v>15271064</v>
      </c>
      <c r="L1490" s="247"/>
      <c r="M1490" s="248"/>
      <c r="N1490" s="240"/>
      <c r="O1490" s="250"/>
    </row>
    <row r="1491" spans="1:15" x14ac:dyDescent="0.25">
      <c r="A1491" s="240" t="s">
        <v>503</v>
      </c>
      <c r="B1491" s="239">
        <v>23657502</v>
      </c>
      <c r="C1491" s="240" t="s">
        <v>404</v>
      </c>
      <c r="E1491" s="243">
        <v>45656</v>
      </c>
      <c r="G1491" s="240">
        <v>0</v>
      </c>
      <c r="H1491" s="240">
        <v>12120</v>
      </c>
      <c r="I1491" s="242">
        <v>5.4999999999999997E-3</v>
      </c>
      <c r="J1491" s="240">
        <v>2203680</v>
      </c>
      <c r="L1491" s="247"/>
      <c r="M1491" s="248"/>
      <c r="N1491" s="240"/>
      <c r="O1491" s="250"/>
    </row>
    <row r="1492" spans="1:15" x14ac:dyDescent="0.25">
      <c r="A1492" s="240" t="s">
        <v>503</v>
      </c>
      <c r="B1492" s="239">
        <v>23657502</v>
      </c>
      <c r="C1492" s="240" t="s">
        <v>404</v>
      </c>
      <c r="E1492" s="243">
        <v>45656</v>
      </c>
      <c r="G1492" s="240">
        <v>0</v>
      </c>
      <c r="H1492" s="240">
        <v>17295</v>
      </c>
      <c r="I1492" s="242">
        <v>5.4999999999999997E-3</v>
      </c>
      <c r="J1492" s="240">
        <v>3144560</v>
      </c>
      <c r="L1492" s="247"/>
      <c r="M1492" s="248"/>
      <c r="N1492" s="240"/>
      <c r="O1492" s="250"/>
    </row>
    <row r="1493" spans="1:15" x14ac:dyDescent="0.25">
      <c r="A1493" s="240" t="s">
        <v>503</v>
      </c>
      <c r="B1493" s="239">
        <v>23657502</v>
      </c>
      <c r="C1493" s="240" t="s">
        <v>404</v>
      </c>
      <c r="E1493" s="243">
        <v>45656</v>
      </c>
      <c r="G1493" s="240">
        <v>0</v>
      </c>
      <c r="H1493" s="240">
        <v>425</v>
      </c>
      <c r="I1493" s="242">
        <v>5.4999999999999997E-3</v>
      </c>
      <c r="J1493" s="240">
        <v>77352</v>
      </c>
      <c r="L1493" s="247"/>
      <c r="M1493" s="248"/>
      <c r="N1493" s="240"/>
      <c r="O1493" s="250"/>
    </row>
    <row r="1494" spans="1:15" x14ac:dyDescent="0.25">
      <c r="A1494" s="240" t="s">
        <v>503</v>
      </c>
      <c r="B1494" s="239">
        <v>23657502</v>
      </c>
      <c r="C1494" s="240" t="s">
        <v>404</v>
      </c>
      <c r="E1494" s="243">
        <v>45656</v>
      </c>
      <c r="G1494" s="240">
        <v>0</v>
      </c>
      <c r="H1494" s="240">
        <v>231</v>
      </c>
      <c r="I1494" s="242">
        <v>5.4999999999999997E-3</v>
      </c>
      <c r="J1494" s="240">
        <v>42000</v>
      </c>
      <c r="L1494" s="247"/>
      <c r="M1494" s="248"/>
      <c r="N1494" s="240"/>
      <c r="O1494" s="250"/>
    </row>
    <row r="1495" spans="1:15" x14ac:dyDescent="0.25">
      <c r="A1495" s="240" t="s">
        <v>503</v>
      </c>
      <c r="B1495" s="239">
        <v>23657502</v>
      </c>
      <c r="C1495" s="240" t="s">
        <v>404</v>
      </c>
      <c r="E1495" s="243">
        <v>45656</v>
      </c>
      <c r="G1495" s="240">
        <v>0</v>
      </c>
      <c r="H1495" s="240">
        <v>5303</v>
      </c>
      <c r="I1495" s="242">
        <v>5.4999999999999997E-3</v>
      </c>
      <c r="J1495" s="240">
        <v>964170</v>
      </c>
      <c r="L1495" s="247"/>
      <c r="M1495" s="248"/>
      <c r="N1495" s="240"/>
      <c r="O1495" s="250"/>
    </row>
    <row r="1496" spans="1:15" x14ac:dyDescent="0.25">
      <c r="A1496" s="240" t="s">
        <v>503</v>
      </c>
      <c r="B1496" s="239">
        <v>23657502</v>
      </c>
      <c r="C1496" s="240" t="s">
        <v>404</v>
      </c>
      <c r="E1496" s="243">
        <v>45656</v>
      </c>
      <c r="G1496" s="240">
        <v>0</v>
      </c>
      <c r="H1496" s="240">
        <v>10042</v>
      </c>
      <c r="I1496" s="242">
        <v>5.4999999999999997E-3</v>
      </c>
      <c r="J1496" s="240">
        <v>1825830</v>
      </c>
      <c r="L1496" s="247"/>
      <c r="M1496" s="248"/>
      <c r="N1496" s="240"/>
      <c r="O1496" s="250"/>
    </row>
    <row r="1497" spans="1:15" x14ac:dyDescent="0.25">
      <c r="A1497" s="240" t="s">
        <v>503</v>
      </c>
      <c r="B1497" s="239">
        <v>23657502</v>
      </c>
      <c r="C1497" s="240" t="s">
        <v>404</v>
      </c>
      <c r="E1497" s="243">
        <v>45656</v>
      </c>
      <c r="G1497" s="240">
        <v>0</v>
      </c>
      <c r="H1497" s="240">
        <v>2515</v>
      </c>
      <c r="I1497" s="242">
        <v>5.4999999999999997E-3</v>
      </c>
      <c r="J1497" s="240">
        <v>457344</v>
      </c>
      <c r="L1497" s="247"/>
      <c r="M1497" s="248"/>
      <c r="N1497" s="240"/>
      <c r="O1497" s="250"/>
    </row>
    <row r="1498" spans="1:15" x14ac:dyDescent="0.25">
      <c r="A1498" s="240" t="s">
        <v>503</v>
      </c>
      <c r="B1498" s="239">
        <v>23657502</v>
      </c>
      <c r="C1498" s="240" t="s">
        <v>404</v>
      </c>
      <c r="E1498" s="243">
        <v>45656</v>
      </c>
      <c r="G1498" s="240">
        <v>0</v>
      </c>
      <c r="H1498" s="240">
        <v>419</v>
      </c>
      <c r="I1498" s="242">
        <v>5.4999999999999997E-3</v>
      </c>
      <c r="J1498" s="240">
        <v>76224</v>
      </c>
      <c r="L1498" s="247"/>
      <c r="M1498" s="248"/>
      <c r="N1498" s="240"/>
      <c r="O1498" s="250"/>
    </row>
    <row r="1499" spans="1:15" x14ac:dyDescent="0.25">
      <c r="A1499" s="240" t="s">
        <v>503</v>
      </c>
      <c r="B1499" s="239">
        <v>23657502</v>
      </c>
      <c r="C1499" s="240" t="s">
        <v>404</v>
      </c>
      <c r="E1499" s="243">
        <v>45656</v>
      </c>
      <c r="G1499" s="240">
        <v>0</v>
      </c>
      <c r="H1499" s="240">
        <v>10454</v>
      </c>
      <c r="I1499" s="242">
        <v>5.4999999999999997E-3</v>
      </c>
      <c r="J1499" s="240">
        <v>1900710</v>
      </c>
      <c r="L1499" s="247"/>
      <c r="M1499" s="248"/>
      <c r="N1499" s="240"/>
      <c r="O1499" s="250"/>
    </row>
    <row r="1500" spans="1:15" x14ac:dyDescent="0.25">
      <c r="A1500" s="240" t="s">
        <v>503</v>
      </c>
      <c r="B1500" s="239">
        <v>23657502</v>
      </c>
      <c r="C1500" s="240" t="s">
        <v>404</v>
      </c>
      <c r="E1500" s="243">
        <v>45656</v>
      </c>
      <c r="G1500" s="240">
        <v>0</v>
      </c>
      <c r="H1500" s="240">
        <v>27860</v>
      </c>
      <c r="I1500" s="242">
        <v>5.4999999999999997E-3</v>
      </c>
      <c r="J1500" s="240">
        <v>5065514</v>
      </c>
      <c r="L1500" s="247"/>
      <c r="M1500" s="248"/>
      <c r="N1500" s="240"/>
      <c r="O1500" s="250"/>
    </row>
    <row r="1501" spans="1:15" x14ac:dyDescent="0.25">
      <c r="A1501" s="240" t="s">
        <v>503</v>
      </c>
      <c r="B1501" s="239">
        <v>23657502</v>
      </c>
      <c r="C1501" s="240" t="s">
        <v>404</v>
      </c>
      <c r="E1501" s="243">
        <v>45656</v>
      </c>
      <c r="G1501" s="240">
        <v>0</v>
      </c>
      <c r="H1501" s="240">
        <v>629</v>
      </c>
      <c r="I1501" s="242">
        <v>5.4999999999999997E-3</v>
      </c>
      <c r="J1501" s="240">
        <v>114336</v>
      </c>
      <c r="L1501" s="247"/>
      <c r="M1501" s="248"/>
      <c r="N1501" s="240"/>
      <c r="O1501" s="250"/>
    </row>
    <row r="1502" spans="1:15" x14ac:dyDescent="0.25">
      <c r="A1502" s="240" t="s">
        <v>503</v>
      </c>
      <c r="B1502" s="239">
        <v>23657502</v>
      </c>
      <c r="C1502" s="240" t="s">
        <v>404</v>
      </c>
      <c r="E1502" s="243">
        <v>45656</v>
      </c>
      <c r="G1502" s="240">
        <v>0</v>
      </c>
      <c r="H1502" s="240">
        <v>3165</v>
      </c>
      <c r="I1502" s="242">
        <v>5.4999999999999997E-3</v>
      </c>
      <c r="J1502" s="240">
        <v>575400</v>
      </c>
      <c r="L1502" s="247"/>
      <c r="M1502" s="248"/>
      <c r="N1502" s="240"/>
      <c r="O1502" s="250"/>
    </row>
    <row r="1503" spans="1:15" x14ac:dyDescent="0.25">
      <c r="A1503" s="240" t="s">
        <v>503</v>
      </c>
      <c r="B1503" s="239">
        <v>23657502</v>
      </c>
      <c r="C1503" s="240" t="s">
        <v>404</v>
      </c>
      <c r="E1503" s="243">
        <v>45656</v>
      </c>
      <c r="G1503" s="240">
        <v>0</v>
      </c>
      <c r="H1503" s="240">
        <v>6126</v>
      </c>
      <c r="I1503" s="242">
        <v>5.4999999999999997E-3</v>
      </c>
      <c r="J1503" s="240">
        <v>1113862</v>
      </c>
      <c r="L1503" s="247"/>
      <c r="M1503" s="248"/>
      <c r="N1503" s="240"/>
      <c r="O1503" s="250"/>
    </row>
    <row r="1504" spans="1:15" x14ac:dyDescent="0.25">
      <c r="A1504" s="240" t="s">
        <v>503</v>
      </c>
      <c r="B1504" s="239">
        <v>23657502</v>
      </c>
      <c r="C1504" s="240" t="s">
        <v>404</v>
      </c>
      <c r="E1504" s="243">
        <v>45656</v>
      </c>
      <c r="G1504" s="240">
        <v>0</v>
      </c>
      <c r="H1504" s="240">
        <v>210</v>
      </c>
      <c r="I1504" s="242">
        <v>5.4999999999999997E-3</v>
      </c>
      <c r="J1504" s="240">
        <v>38112</v>
      </c>
      <c r="L1504" s="247"/>
      <c r="M1504" s="248"/>
      <c r="N1504" s="240"/>
      <c r="O1504" s="250"/>
    </row>
    <row r="1505" spans="1:15" x14ac:dyDescent="0.25">
      <c r="A1505" s="240" t="s">
        <v>503</v>
      </c>
      <c r="B1505" s="239">
        <v>23657502</v>
      </c>
      <c r="C1505" s="240" t="s">
        <v>404</v>
      </c>
      <c r="E1505" s="243">
        <v>45656</v>
      </c>
      <c r="G1505" s="240">
        <v>0</v>
      </c>
      <c r="H1505" s="240">
        <v>83104</v>
      </c>
      <c r="I1505" s="242">
        <v>5.4999999999999997E-3</v>
      </c>
      <c r="J1505" s="240">
        <v>15109822</v>
      </c>
      <c r="L1505" s="247"/>
      <c r="M1505" s="248"/>
      <c r="N1505" s="240"/>
      <c r="O1505" s="250"/>
    </row>
    <row r="1506" spans="1:15" x14ac:dyDescent="0.25">
      <c r="A1506" s="240" t="s">
        <v>503</v>
      </c>
      <c r="B1506" s="239">
        <v>23657502</v>
      </c>
      <c r="C1506" s="240" t="s">
        <v>404</v>
      </c>
      <c r="E1506" s="243">
        <v>45656</v>
      </c>
      <c r="G1506" s="240">
        <v>0</v>
      </c>
      <c r="H1506" s="240">
        <v>56595</v>
      </c>
      <c r="I1506" s="242">
        <v>5.4999999999999997E-3</v>
      </c>
      <c r="J1506" s="240">
        <v>10289976</v>
      </c>
      <c r="L1506" s="247"/>
      <c r="M1506" s="248"/>
      <c r="N1506" s="240"/>
      <c r="O1506" s="250"/>
    </row>
    <row r="1507" spans="1:15" x14ac:dyDescent="0.25">
      <c r="A1507" s="240" t="s">
        <v>503</v>
      </c>
      <c r="B1507" s="239">
        <v>23657502</v>
      </c>
      <c r="C1507" s="240" t="s">
        <v>404</v>
      </c>
      <c r="E1507" s="243">
        <v>45656</v>
      </c>
      <c r="G1507" s="240">
        <v>0</v>
      </c>
      <c r="H1507" s="240">
        <v>93994</v>
      </c>
      <c r="I1507" s="242">
        <v>5.4999999999999997E-3</v>
      </c>
      <c r="J1507" s="240">
        <v>17089902</v>
      </c>
      <c r="L1507" s="247"/>
      <c r="M1507" s="248"/>
      <c r="N1507" s="240"/>
      <c r="O1507" s="250"/>
    </row>
    <row r="1508" spans="1:15" x14ac:dyDescent="0.25">
      <c r="A1508" s="240" t="s">
        <v>503</v>
      </c>
      <c r="B1508" s="239">
        <v>23657502</v>
      </c>
      <c r="C1508" s="240" t="s">
        <v>404</v>
      </c>
      <c r="E1508" s="243">
        <v>45656</v>
      </c>
      <c r="G1508" s="240">
        <v>0</v>
      </c>
      <c r="H1508" s="240">
        <v>26109</v>
      </c>
      <c r="I1508" s="242">
        <v>5.4999999999999997E-3</v>
      </c>
      <c r="J1508" s="240">
        <v>4747132</v>
      </c>
      <c r="L1508" s="247"/>
      <c r="M1508" s="248"/>
      <c r="N1508" s="240"/>
      <c r="O1508" s="250"/>
    </row>
    <row r="1509" spans="1:15" x14ac:dyDescent="0.25">
      <c r="A1509" s="240" t="s">
        <v>503</v>
      </c>
      <c r="B1509" s="239">
        <v>23657502</v>
      </c>
      <c r="C1509" s="240" t="s">
        <v>404</v>
      </c>
      <c r="E1509" s="243">
        <v>45656</v>
      </c>
      <c r="G1509" s="240">
        <v>0</v>
      </c>
      <c r="H1509" s="240">
        <v>19804</v>
      </c>
      <c r="I1509" s="242">
        <v>5.4999999999999997E-3</v>
      </c>
      <c r="J1509" s="240">
        <v>3600682</v>
      </c>
      <c r="L1509" s="247"/>
      <c r="M1509" s="248"/>
      <c r="N1509" s="240"/>
      <c r="O1509" s="250"/>
    </row>
    <row r="1510" spans="1:15" x14ac:dyDescent="0.25">
      <c r="A1510" s="240" t="s">
        <v>503</v>
      </c>
      <c r="B1510" s="239">
        <v>23657502</v>
      </c>
      <c r="C1510" s="240" t="s">
        <v>404</v>
      </c>
      <c r="E1510" s="243">
        <v>45656</v>
      </c>
      <c r="G1510" s="240">
        <v>0</v>
      </c>
      <c r="H1510" s="240">
        <v>6109</v>
      </c>
      <c r="I1510" s="242">
        <v>5.4999999999999997E-3</v>
      </c>
      <c r="J1510" s="240">
        <v>1110742</v>
      </c>
      <c r="L1510" s="247"/>
      <c r="M1510" s="248"/>
      <c r="N1510" s="240"/>
      <c r="O1510" s="250"/>
    </row>
    <row r="1511" spans="1:15" x14ac:dyDescent="0.25">
      <c r="A1511" s="240" t="s">
        <v>503</v>
      </c>
      <c r="B1511" s="239">
        <v>23657502</v>
      </c>
      <c r="C1511" s="240" t="s">
        <v>404</v>
      </c>
      <c r="E1511" s="243">
        <v>45656</v>
      </c>
      <c r="G1511" s="240">
        <v>0</v>
      </c>
      <c r="H1511" s="240">
        <v>933</v>
      </c>
      <c r="I1511" s="242">
        <v>5.4999999999999997E-3</v>
      </c>
      <c r="J1511" s="240">
        <v>169584</v>
      </c>
      <c r="L1511" s="247"/>
      <c r="M1511" s="248"/>
      <c r="N1511" s="240"/>
      <c r="O1511" s="250"/>
    </row>
    <row r="1512" spans="1:15" x14ac:dyDescent="0.25">
      <c r="A1512" s="240" t="s">
        <v>503</v>
      </c>
      <c r="B1512" s="239">
        <v>23657502</v>
      </c>
      <c r="C1512" s="240" t="s">
        <v>404</v>
      </c>
      <c r="E1512" s="243">
        <v>45656</v>
      </c>
      <c r="G1512" s="240">
        <v>0</v>
      </c>
      <c r="H1512" s="240">
        <v>43783</v>
      </c>
      <c r="I1512" s="242">
        <v>5.4999999999999997E-3</v>
      </c>
      <c r="J1512" s="240">
        <v>7960550</v>
      </c>
      <c r="L1512" s="247"/>
      <c r="M1512" s="248"/>
      <c r="N1512" s="240"/>
      <c r="O1512" s="250"/>
    </row>
    <row r="1513" spans="1:15" x14ac:dyDescent="0.25">
      <c r="A1513" s="240" t="s">
        <v>503</v>
      </c>
      <c r="B1513" s="239">
        <v>23657502</v>
      </c>
      <c r="C1513" s="240" t="s">
        <v>404</v>
      </c>
      <c r="E1513" s="243">
        <v>45645</v>
      </c>
      <c r="G1513" s="240">
        <v>0</v>
      </c>
      <c r="H1513" s="240">
        <v>846</v>
      </c>
      <c r="I1513" s="242">
        <v>5.4999999999999997E-3</v>
      </c>
      <c r="J1513" s="240">
        <v>153750</v>
      </c>
      <c r="L1513" s="247"/>
      <c r="M1513" s="248"/>
      <c r="N1513" s="240"/>
      <c r="O1513" s="250"/>
    </row>
    <row r="1514" spans="1:15" x14ac:dyDescent="0.25">
      <c r="A1514" s="240" t="s">
        <v>503</v>
      </c>
      <c r="B1514" s="239">
        <v>23657502</v>
      </c>
      <c r="C1514" s="240" t="s">
        <v>404</v>
      </c>
      <c r="E1514" s="243">
        <v>45645</v>
      </c>
      <c r="G1514" s="240">
        <v>0</v>
      </c>
      <c r="H1514" s="240">
        <v>330</v>
      </c>
      <c r="I1514" s="242">
        <v>5.4999999999999997E-3</v>
      </c>
      <c r="J1514" s="240">
        <v>60072</v>
      </c>
      <c r="L1514" s="247"/>
      <c r="M1514" s="248"/>
      <c r="N1514" s="240"/>
      <c r="O1514" s="250"/>
    </row>
    <row r="1515" spans="1:15" x14ac:dyDescent="0.25">
      <c r="A1515" s="240" t="s">
        <v>503</v>
      </c>
      <c r="B1515" s="239">
        <v>23657502</v>
      </c>
      <c r="C1515" s="240" t="s">
        <v>404</v>
      </c>
      <c r="E1515" s="243">
        <v>45646</v>
      </c>
      <c r="G1515" s="240">
        <v>0</v>
      </c>
      <c r="H1515" s="240">
        <v>9958</v>
      </c>
      <c r="I1515" s="242">
        <v>5.4999999999999997E-3</v>
      </c>
      <c r="J1515" s="240">
        <v>1810576</v>
      </c>
      <c r="L1515" s="247"/>
      <c r="M1515" s="248"/>
      <c r="N1515" s="240"/>
      <c r="O1515" s="250"/>
    </row>
    <row r="1516" spans="1:15" x14ac:dyDescent="0.25">
      <c r="A1516" s="240" t="s">
        <v>503</v>
      </c>
      <c r="B1516" s="239">
        <v>23657502</v>
      </c>
      <c r="C1516" s="240" t="s">
        <v>404</v>
      </c>
      <c r="E1516" s="243">
        <v>45646</v>
      </c>
      <c r="G1516" s="240">
        <v>0</v>
      </c>
      <c r="H1516" s="240">
        <v>3134</v>
      </c>
      <c r="I1516" s="242">
        <v>5.4999999999999997E-3</v>
      </c>
      <c r="J1516" s="240">
        <v>569772</v>
      </c>
      <c r="L1516" s="247"/>
      <c r="M1516" s="248"/>
      <c r="N1516" s="240"/>
      <c r="O1516" s="250"/>
    </row>
    <row r="1517" spans="1:15" x14ac:dyDescent="0.25">
      <c r="A1517" s="240" t="s">
        <v>503</v>
      </c>
      <c r="B1517" s="239">
        <v>23657502</v>
      </c>
      <c r="C1517" s="240" t="s">
        <v>404</v>
      </c>
      <c r="E1517" s="243">
        <v>45646</v>
      </c>
      <c r="G1517" s="240">
        <v>0</v>
      </c>
      <c r="H1517" s="240">
        <v>61</v>
      </c>
      <c r="I1517" s="242">
        <v>5.4999999999999997E-3</v>
      </c>
      <c r="J1517" s="240">
        <v>11098</v>
      </c>
      <c r="L1517" s="247"/>
      <c r="M1517" s="248"/>
      <c r="N1517" s="240"/>
      <c r="O1517" s="250"/>
    </row>
    <row r="1518" spans="1:15" x14ac:dyDescent="0.25">
      <c r="A1518" s="240" t="s">
        <v>508</v>
      </c>
      <c r="B1518" s="239">
        <v>23657502</v>
      </c>
      <c r="C1518" s="240" t="s">
        <v>404</v>
      </c>
      <c r="E1518" s="243">
        <v>45645</v>
      </c>
      <c r="G1518" s="240">
        <v>-85</v>
      </c>
      <c r="H1518" s="240">
        <v>0</v>
      </c>
      <c r="I1518" s="242">
        <v>5.4999999999999997E-3</v>
      </c>
      <c r="J1518" s="240">
        <v>-15375</v>
      </c>
      <c r="L1518" s="249"/>
      <c r="M1518" s="250"/>
      <c r="O1518" s="248"/>
    </row>
    <row r="1519" spans="1:15" x14ac:dyDescent="0.25">
      <c r="A1519" s="240" t="s">
        <v>508</v>
      </c>
      <c r="B1519" s="239">
        <v>23657502</v>
      </c>
      <c r="C1519" s="240" t="s">
        <v>404</v>
      </c>
      <c r="E1519" s="243">
        <v>45645</v>
      </c>
      <c r="G1519" s="240">
        <v>-2145</v>
      </c>
      <c r="H1519" s="240">
        <v>0</v>
      </c>
      <c r="I1519" s="242">
        <v>5.4999999999999997E-3</v>
      </c>
      <c r="J1519" s="240">
        <v>-390000</v>
      </c>
      <c r="L1519" s="249"/>
      <c r="M1519" s="250"/>
      <c r="O1519" s="248"/>
    </row>
    <row r="1520" spans="1:15" x14ac:dyDescent="0.25">
      <c r="A1520" s="240" t="s">
        <v>508</v>
      </c>
      <c r="B1520" s="239">
        <v>23657502</v>
      </c>
      <c r="C1520" s="240" t="s">
        <v>404</v>
      </c>
      <c r="E1520" s="243">
        <v>45656</v>
      </c>
      <c r="G1520" s="240">
        <v>-498</v>
      </c>
      <c r="H1520" s="240">
        <v>0</v>
      </c>
      <c r="I1520" s="242">
        <v>5.4999999999999997E-3</v>
      </c>
      <c r="J1520" s="240">
        <v>-90504</v>
      </c>
      <c r="L1520" s="249"/>
      <c r="M1520" s="250"/>
      <c r="O1520" s="248"/>
    </row>
    <row r="1521" spans="1:15" x14ac:dyDescent="0.25">
      <c r="A1521" s="240" t="s">
        <v>508</v>
      </c>
      <c r="B1521" s="239">
        <v>23657502</v>
      </c>
      <c r="C1521" s="240" t="s">
        <v>404</v>
      </c>
      <c r="E1521" s="243">
        <v>45656</v>
      </c>
      <c r="G1521" s="240">
        <v>-475</v>
      </c>
      <c r="H1521" s="240">
        <v>0</v>
      </c>
      <c r="I1521" s="242">
        <v>5.4999999999999997E-3</v>
      </c>
      <c r="J1521" s="240">
        <v>-86339.6</v>
      </c>
      <c r="L1521" s="249"/>
      <c r="M1521" s="250"/>
      <c r="O1521" s="248"/>
    </row>
    <row r="1522" spans="1:15" x14ac:dyDescent="0.25">
      <c r="A1522" s="240" t="s">
        <v>508</v>
      </c>
      <c r="B1522" s="239">
        <v>23657502</v>
      </c>
      <c r="C1522" s="240" t="s">
        <v>404</v>
      </c>
      <c r="E1522" s="243">
        <v>45656</v>
      </c>
      <c r="G1522" s="240">
        <v>-644</v>
      </c>
      <c r="H1522" s="240">
        <v>0</v>
      </c>
      <c r="I1522" s="242">
        <v>5.4999999999999997E-3</v>
      </c>
      <c r="J1522" s="240">
        <v>-117042.7</v>
      </c>
      <c r="L1522" s="249"/>
      <c r="M1522" s="250"/>
      <c r="O1522" s="248"/>
    </row>
    <row r="1523" spans="1:15" x14ac:dyDescent="0.25">
      <c r="A1523" s="240" t="s">
        <v>508</v>
      </c>
      <c r="B1523" s="239">
        <v>23657502</v>
      </c>
      <c r="C1523" s="240" t="s">
        <v>404</v>
      </c>
      <c r="E1523" s="243">
        <v>45656</v>
      </c>
      <c r="G1523" s="240">
        <v>-455</v>
      </c>
      <c r="H1523" s="240">
        <v>0</v>
      </c>
      <c r="I1523" s="242">
        <v>5.4999999999999997E-3</v>
      </c>
      <c r="J1523" s="240">
        <v>-82650.600000000006</v>
      </c>
      <c r="L1523" s="249"/>
      <c r="M1523" s="250"/>
      <c r="O1523" s="248"/>
    </row>
    <row r="1524" spans="1:15" x14ac:dyDescent="0.25">
      <c r="A1524" s="240" t="s">
        <v>508</v>
      </c>
      <c r="B1524" s="239">
        <v>23657502</v>
      </c>
      <c r="C1524" s="240" t="s">
        <v>404</v>
      </c>
      <c r="E1524" s="243">
        <v>45656</v>
      </c>
      <c r="G1524" s="240">
        <v>-383</v>
      </c>
      <c r="H1524" s="240">
        <v>0</v>
      </c>
      <c r="I1524" s="242">
        <v>5.4999999999999997E-3</v>
      </c>
      <c r="J1524" s="240">
        <v>-69642.642000000007</v>
      </c>
      <c r="L1524" s="249"/>
      <c r="M1524" s="250"/>
      <c r="O1524" s="248"/>
    </row>
    <row r="1525" spans="1:15" x14ac:dyDescent="0.25">
      <c r="A1525" s="240" t="s">
        <v>508</v>
      </c>
      <c r="B1525" s="239">
        <v>23657502</v>
      </c>
      <c r="C1525" s="240" t="s">
        <v>404</v>
      </c>
      <c r="E1525" s="243">
        <v>45656</v>
      </c>
      <c r="G1525" s="240">
        <v>-145</v>
      </c>
      <c r="H1525" s="240">
        <v>0</v>
      </c>
      <c r="I1525" s="242">
        <v>5.4999999999999997E-3</v>
      </c>
      <c r="J1525" s="240">
        <v>-26322</v>
      </c>
      <c r="L1525" s="249"/>
      <c r="M1525" s="250"/>
      <c r="O1525" s="248"/>
    </row>
    <row r="1526" spans="1:15" x14ac:dyDescent="0.25">
      <c r="A1526" s="240" t="s">
        <v>508</v>
      </c>
      <c r="B1526" s="239">
        <v>23657502</v>
      </c>
      <c r="C1526" s="240" t="s">
        <v>404</v>
      </c>
      <c r="E1526" s="243">
        <v>45628</v>
      </c>
      <c r="G1526" s="240">
        <v>0</v>
      </c>
      <c r="H1526" s="240">
        <v>1430</v>
      </c>
      <c r="I1526" s="242">
        <v>5.4999999999999997E-3</v>
      </c>
      <c r="J1526" s="240">
        <v>260000</v>
      </c>
      <c r="L1526" s="249"/>
      <c r="M1526" s="250"/>
      <c r="O1526" s="248"/>
    </row>
    <row r="1527" spans="1:15" x14ac:dyDescent="0.25">
      <c r="A1527" s="240" t="s">
        <v>508</v>
      </c>
      <c r="B1527" s="239">
        <v>23657502</v>
      </c>
      <c r="C1527" s="240" t="s">
        <v>404</v>
      </c>
      <c r="E1527" s="243">
        <v>45628</v>
      </c>
      <c r="G1527" s="240">
        <v>0</v>
      </c>
      <c r="H1527" s="240">
        <v>1218</v>
      </c>
      <c r="I1527" s="242">
        <v>5.4999999999999997E-3</v>
      </c>
      <c r="J1527" s="240">
        <v>221400</v>
      </c>
      <c r="L1527" s="249"/>
      <c r="M1527" s="250"/>
      <c r="O1527" s="248"/>
    </row>
    <row r="1528" spans="1:15" x14ac:dyDescent="0.25">
      <c r="A1528" s="240" t="s">
        <v>508</v>
      </c>
      <c r="B1528" s="239">
        <v>23657502</v>
      </c>
      <c r="C1528" s="240" t="s">
        <v>404</v>
      </c>
      <c r="E1528" s="243">
        <v>45628</v>
      </c>
      <c r="G1528" s="240">
        <v>0</v>
      </c>
      <c r="H1528" s="240">
        <v>3653</v>
      </c>
      <c r="I1528" s="242">
        <v>5.4999999999999997E-3</v>
      </c>
      <c r="J1528" s="240">
        <v>664200</v>
      </c>
      <c r="L1528" s="249"/>
      <c r="M1528" s="250"/>
      <c r="O1528" s="248"/>
    </row>
    <row r="1529" spans="1:15" x14ac:dyDescent="0.25">
      <c r="A1529" s="240" t="s">
        <v>508</v>
      </c>
      <c r="B1529" s="239">
        <v>23657502</v>
      </c>
      <c r="C1529" s="240" t="s">
        <v>404</v>
      </c>
      <c r="E1529" s="243">
        <v>45629</v>
      </c>
      <c r="G1529" s="240">
        <v>0</v>
      </c>
      <c r="H1529" s="240">
        <v>216</v>
      </c>
      <c r="I1529" s="242">
        <v>5.4999999999999997E-3</v>
      </c>
      <c r="J1529" s="240">
        <v>39324</v>
      </c>
      <c r="L1529" s="249"/>
      <c r="M1529" s="250"/>
      <c r="O1529" s="248"/>
    </row>
    <row r="1530" spans="1:15" x14ac:dyDescent="0.25">
      <c r="A1530" s="240" t="s">
        <v>508</v>
      </c>
      <c r="B1530" s="239">
        <v>23657502</v>
      </c>
      <c r="C1530" s="240" t="s">
        <v>404</v>
      </c>
      <c r="E1530" s="243">
        <v>45631</v>
      </c>
      <c r="G1530" s="240">
        <v>0</v>
      </c>
      <c r="H1530" s="240">
        <v>1057</v>
      </c>
      <c r="I1530" s="242">
        <v>5.4999999999999997E-3</v>
      </c>
      <c r="J1530" s="240">
        <v>192196</v>
      </c>
      <c r="L1530" s="249"/>
      <c r="M1530" s="250"/>
      <c r="O1530" s="248"/>
    </row>
    <row r="1531" spans="1:15" x14ac:dyDescent="0.25">
      <c r="A1531" s="240" t="s">
        <v>508</v>
      </c>
      <c r="B1531" s="239">
        <v>23657502</v>
      </c>
      <c r="C1531" s="240" t="s">
        <v>404</v>
      </c>
      <c r="E1531" s="243">
        <v>45631</v>
      </c>
      <c r="G1531" s="240">
        <v>0</v>
      </c>
      <c r="H1531" s="240">
        <v>933</v>
      </c>
      <c r="I1531" s="242">
        <v>5.4999999999999997E-3</v>
      </c>
      <c r="J1531" s="240">
        <v>169584</v>
      </c>
      <c r="L1531" s="249"/>
      <c r="M1531" s="250"/>
      <c r="O1531" s="248"/>
    </row>
    <row r="1532" spans="1:15" x14ac:dyDescent="0.25">
      <c r="A1532" s="240" t="s">
        <v>508</v>
      </c>
      <c r="B1532" s="239">
        <v>23657502</v>
      </c>
      <c r="C1532" s="240" t="s">
        <v>404</v>
      </c>
      <c r="E1532" s="243">
        <v>45631</v>
      </c>
      <c r="G1532" s="240">
        <v>0</v>
      </c>
      <c r="H1532" s="240">
        <v>429</v>
      </c>
      <c r="I1532" s="242">
        <v>5.4999999999999997E-3</v>
      </c>
      <c r="J1532" s="240">
        <v>78000</v>
      </c>
      <c r="L1532" s="249"/>
      <c r="M1532" s="250"/>
      <c r="O1532" s="248"/>
    </row>
    <row r="1533" spans="1:15" x14ac:dyDescent="0.25">
      <c r="A1533" s="240" t="s">
        <v>508</v>
      </c>
      <c r="B1533" s="239">
        <v>23657502</v>
      </c>
      <c r="C1533" s="240" t="s">
        <v>404</v>
      </c>
      <c r="E1533" s="243">
        <v>45636</v>
      </c>
      <c r="G1533" s="240">
        <v>0</v>
      </c>
      <c r="H1533" s="240">
        <v>5925</v>
      </c>
      <c r="I1533" s="242">
        <v>5.4999999999999997E-3</v>
      </c>
      <c r="J1533" s="240">
        <v>1077216</v>
      </c>
      <c r="L1533" s="249"/>
      <c r="M1533" s="250"/>
      <c r="O1533" s="248"/>
    </row>
    <row r="1534" spans="1:15" x14ac:dyDescent="0.25">
      <c r="A1534" s="240" t="s">
        <v>508</v>
      </c>
      <c r="B1534" s="239">
        <v>23657502</v>
      </c>
      <c r="C1534" s="240" t="s">
        <v>404</v>
      </c>
      <c r="E1534" s="243">
        <v>45636</v>
      </c>
      <c r="G1534" s="240">
        <v>0</v>
      </c>
      <c r="H1534" s="240">
        <v>1154</v>
      </c>
      <c r="I1534" s="242">
        <v>5.4999999999999997E-3</v>
      </c>
      <c r="J1534" s="240">
        <v>209866</v>
      </c>
      <c r="L1534" s="249"/>
      <c r="M1534" s="250"/>
      <c r="O1534" s="248"/>
    </row>
    <row r="1535" spans="1:15" x14ac:dyDescent="0.25">
      <c r="A1535" s="240" t="s">
        <v>508</v>
      </c>
      <c r="B1535" s="239">
        <v>23657502</v>
      </c>
      <c r="C1535" s="240" t="s">
        <v>404</v>
      </c>
      <c r="E1535" s="243">
        <v>45638</v>
      </c>
      <c r="G1535" s="240">
        <v>0</v>
      </c>
      <c r="H1535" s="240">
        <v>933</v>
      </c>
      <c r="I1535" s="242">
        <v>5.4999999999999997E-3</v>
      </c>
      <c r="J1535" s="240">
        <v>169584</v>
      </c>
      <c r="L1535" s="249"/>
      <c r="M1535" s="250"/>
      <c r="O1535" s="248"/>
    </row>
    <row r="1536" spans="1:15" x14ac:dyDescent="0.25">
      <c r="A1536" s="240" t="s">
        <v>508</v>
      </c>
      <c r="B1536" s="239">
        <v>23657502</v>
      </c>
      <c r="C1536" s="240" t="s">
        <v>404</v>
      </c>
      <c r="E1536" s="243">
        <v>45639</v>
      </c>
      <c r="G1536" s="240">
        <v>0</v>
      </c>
      <c r="H1536" s="240">
        <v>1430</v>
      </c>
      <c r="I1536" s="242">
        <v>5.4999999999999997E-3</v>
      </c>
      <c r="J1536" s="240">
        <v>260000</v>
      </c>
      <c r="L1536" s="249"/>
      <c r="M1536" s="250"/>
      <c r="O1536" s="248"/>
    </row>
    <row r="1537" spans="1:15" x14ac:dyDescent="0.25">
      <c r="A1537" s="240" t="s">
        <v>508</v>
      </c>
      <c r="B1537" s="239">
        <v>23657502</v>
      </c>
      <c r="C1537" s="240" t="s">
        <v>404</v>
      </c>
      <c r="E1537" s="243">
        <v>45643</v>
      </c>
      <c r="G1537" s="240">
        <v>0</v>
      </c>
      <c r="H1537" s="240">
        <v>933</v>
      </c>
      <c r="I1537" s="242">
        <v>5.4999999999999997E-3</v>
      </c>
      <c r="J1537" s="240">
        <v>169584</v>
      </c>
      <c r="L1537" s="249"/>
      <c r="M1537" s="250"/>
      <c r="O1537" s="248"/>
    </row>
    <row r="1538" spans="1:15" x14ac:dyDescent="0.25">
      <c r="A1538" s="240" t="s">
        <v>508</v>
      </c>
      <c r="B1538" s="239">
        <v>23657502</v>
      </c>
      <c r="C1538" s="240" t="s">
        <v>404</v>
      </c>
      <c r="E1538" s="243">
        <v>45643</v>
      </c>
      <c r="G1538" s="240">
        <v>0</v>
      </c>
      <c r="H1538" s="240">
        <v>507</v>
      </c>
      <c r="I1538" s="242">
        <v>5.4999999999999997E-3</v>
      </c>
      <c r="J1538" s="240">
        <v>92250</v>
      </c>
      <c r="L1538" s="249"/>
      <c r="M1538" s="250"/>
      <c r="O1538" s="248"/>
    </row>
    <row r="1539" spans="1:15" x14ac:dyDescent="0.25">
      <c r="A1539" s="240" t="s">
        <v>508</v>
      </c>
      <c r="B1539" s="239">
        <v>23657502</v>
      </c>
      <c r="C1539" s="240" t="s">
        <v>404</v>
      </c>
      <c r="E1539" s="243">
        <v>45645</v>
      </c>
      <c r="G1539" s="240">
        <v>0</v>
      </c>
      <c r="H1539" s="240">
        <v>2091</v>
      </c>
      <c r="I1539" s="242">
        <v>5.4999999999999997E-3</v>
      </c>
      <c r="J1539" s="240">
        <v>380210</v>
      </c>
      <c r="L1539" s="249"/>
      <c r="M1539" s="250"/>
      <c r="O1539" s="248"/>
    </row>
    <row r="1540" spans="1:15" x14ac:dyDescent="0.25">
      <c r="A1540" s="240" t="s">
        <v>508</v>
      </c>
      <c r="B1540" s="239">
        <v>23657502</v>
      </c>
      <c r="C1540" s="240" t="s">
        <v>404</v>
      </c>
      <c r="E1540" s="243">
        <v>45646</v>
      </c>
      <c r="G1540" s="240">
        <v>0</v>
      </c>
      <c r="H1540" s="240">
        <v>507</v>
      </c>
      <c r="I1540" s="242">
        <v>5.4999999999999997E-3</v>
      </c>
      <c r="J1540" s="240">
        <v>92250</v>
      </c>
      <c r="L1540" s="249"/>
      <c r="M1540" s="250"/>
      <c r="O1540" s="248"/>
    </row>
    <row r="1541" spans="1:15" x14ac:dyDescent="0.25">
      <c r="A1541" s="240" t="s">
        <v>508</v>
      </c>
      <c r="B1541" s="239">
        <v>23657502</v>
      </c>
      <c r="C1541" s="240" t="s">
        <v>404</v>
      </c>
      <c r="E1541" s="243">
        <v>45646</v>
      </c>
      <c r="G1541" s="240">
        <v>0</v>
      </c>
      <c r="H1541" s="240">
        <v>933</v>
      </c>
      <c r="I1541" s="242">
        <v>5.4999999999999997E-3</v>
      </c>
      <c r="J1541" s="240">
        <v>169584</v>
      </c>
      <c r="L1541" s="249"/>
      <c r="M1541" s="250"/>
      <c r="O1541" s="248"/>
    </row>
    <row r="1542" spans="1:15" x14ac:dyDescent="0.25">
      <c r="A1542" s="240" t="s">
        <v>508</v>
      </c>
      <c r="B1542" s="239">
        <v>23657502</v>
      </c>
      <c r="C1542" s="240" t="s">
        <v>404</v>
      </c>
      <c r="E1542" s="243">
        <v>45652</v>
      </c>
      <c r="G1542" s="240">
        <v>0</v>
      </c>
      <c r="H1542" s="240">
        <v>1357</v>
      </c>
      <c r="I1542" s="242">
        <v>5.4999999999999997E-3</v>
      </c>
      <c r="J1542" s="240">
        <v>246728</v>
      </c>
      <c r="L1542" s="249"/>
      <c r="M1542" s="250"/>
      <c r="O1542" s="248"/>
    </row>
    <row r="1543" spans="1:15" x14ac:dyDescent="0.25">
      <c r="A1543" s="240" t="s">
        <v>508</v>
      </c>
      <c r="B1543" s="239">
        <v>23657502</v>
      </c>
      <c r="C1543" s="240" t="s">
        <v>404</v>
      </c>
      <c r="E1543" s="243">
        <v>45631</v>
      </c>
      <c r="G1543" s="240">
        <v>0</v>
      </c>
      <c r="H1543" s="240">
        <v>465</v>
      </c>
      <c r="I1543" s="242">
        <v>5.4999999999999997E-3</v>
      </c>
      <c r="J1543" s="240">
        <v>84504.047999999995</v>
      </c>
      <c r="L1543" s="249"/>
      <c r="M1543" s="250"/>
      <c r="O1543" s="248"/>
    </row>
    <row r="1544" spans="1:15" x14ac:dyDescent="0.25">
      <c r="A1544" s="240" t="s">
        <v>508</v>
      </c>
      <c r="B1544" s="239">
        <v>23657502</v>
      </c>
      <c r="C1544" s="240" t="s">
        <v>404</v>
      </c>
      <c r="E1544" s="243">
        <v>45631</v>
      </c>
      <c r="G1544" s="240">
        <v>0</v>
      </c>
      <c r="H1544" s="240">
        <v>416</v>
      </c>
      <c r="I1544" s="242">
        <v>5.4999999999999997E-3</v>
      </c>
      <c r="J1544" s="240">
        <v>75554.28</v>
      </c>
      <c r="L1544" s="249"/>
      <c r="M1544" s="250"/>
      <c r="O1544" s="248"/>
    </row>
    <row r="1545" spans="1:15" x14ac:dyDescent="0.25">
      <c r="A1545" s="240" t="s">
        <v>508</v>
      </c>
      <c r="B1545" s="239">
        <v>23657502</v>
      </c>
      <c r="C1545" s="240" t="s">
        <v>404</v>
      </c>
      <c r="E1545" s="243">
        <v>45631</v>
      </c>
      <c r="G1545" s="240">
        <v>0</v>
      </c>
      <c r="H1545" s="240">
        <v>549</v>
      </c>
      <c r="I1545" s="242">
        <v>5.4999999999999997E-3</v>
      </c>
      <c r="J1545" s="240">
        <v>99735.288</v>
      </c>
      <c r="L1545" s="249"/>
      <c r="M1545" s="250"/>
      <c r="O1545" s="248"/>
    </row>
    <row r="1546" spans="1:15" x14ac:dyDescent="0.25">
      <c r="A1546" s="240" t="s">
        <v>508</v>
      </c>
      <c r="B1546" s="239">
        <v>23657502</v>
      </c>
      <c r="C1546" s="240" t="s">
        <v>404</v>
      </c>
      <c r="E1546" s="243">
        <v>45631</v>
      </c>
      <c r="G1546" s="240">
        <v>0</v>
      </c>
      <c r="H1546" s="240">
        <v>280</v>
      </c>
      <c r="I1546" s="242">
        <v>5.4999999999999997E-3</v>
      </c>
      <c r="J1546" s="240">
        <v>50925.4</v>
      </c>
      <c r="L1546" s="249"/>
      <c r="M1546" s="250"/>
      <c r="O1546" s="248"/>
    </row>
    <row r="1547" spans="1:15" x14ac:dyDescent="0.25">
      <c r="A1547" s="240" t="s">
        <v>508</v>
      </c>
      <c r="B1547" s="239">
        <v>23657502</v>
      </c>
      <c r="C1547" s="240" t="s">
        <v>404</v>
      </c>
      <c r="E1547" s="243">
        <v>45631</v>
      </c>
      <c r="G1547" s="240">
        <v>0</v>
      </c>
      <c r="H1547" s="240">
        <v>686</v>
      </c>
      <c r="I1547" s="242">
        <v>5.4999999999999997E-3</v>
      </c>
      <c r="J1547" s="240">
        <v>124672.68799999999</v>
      </c>
      <c r="L1547" s="249"/>
      <c r="M1547" s="250"/>
      <c r="O1547" s="248"/>
    </row>
    <row r="1548" spans="1:15" x14ac:dyDescent="0.25">
      <c r="A1548" s="240" t="s">
        <v>508</v>
      </c>
      <c r="B1548" s="239">
        <v>23657502</v>
      </c>
      <c r="C1548" s="240" t="s">
        <v>404</v>
      </c>
      <c r="E1548" s="243">
        <v>45631</v>
      </c>
      <c r="G1548" s="240">
        <v>0</v>
      </c>
      <c r="H1548" s="240">
        <v>478</v>
      </c>
      <c r="I1548" s="242">
        <v>5.4999999999999997E-3</v>
      </c>
      <c r="J1548" s="240">
        <v>86924.14</v>
      </c>
      <c r="L1548" s="249"/>
      <c r="M1548" s="250"/>
      <c r="O1548" s="248"/>
    </row>
    <row r="1549" spans="1:15" x14ac:dyDescent="0.25">
      <c r="A1549" s="240" t="s">
        <v>508</v>
      </c>
      <c r="B1549" s="239">
        <v>23657502</v>
      </c>
      <c r="C1549" s="240" t="s">
        <v>404</v>
      </c>
      <c r="E1549" s="243">
        <v>45631</v>
      </c>
      <c r="G1549" s="240">
        <v>0</v>
      </c>
      <c r="H1549" s="240">
        <v>357</v>
      </c>
      <c r="I1549" s="242">
        <v>5.4999999999999997E-3</v>
      </c>
      <c r="J1549" s="240">
        <v>64940</v>
      </c>
      <c r="L1549" s="249"/>
      <c r="M1549" s="250"/>
      <c r="O1549" s="248"/>
    </row>
    <row r="1550" spans="1:15" x14ac:dyDescent="0.25">
      <c r="A1550" s="240" t="s">
        <v>508</v>
      </c>
      <c r="B1550" s="239">
        <v>23657502</v>
      </c>
      <c r="C1550" s="240" t="s">
        <v>404</v>
      </c>
      <c r="E1550" s="243">
        <v>45631</v>
      </c>
      <c r="G1550" s="240">
        <v>0</v>
      </c>
      <c r="H1550" s="240">
        <v>531</v>
      </c>
      <c r="I1550" s="242">
        <v>5.4999999999999997E-3</v>
      </c>
      <c r="J1550" s="240">
        <v>96497.2</v>
      </c>
      <c r="L1550" s="249"/>
      <c r="M1550" s="250"/>
      <c r="O1550" s="248"/>
    </row>
    <row r="1551" spans="1:15" x14ac:dyDescent="0.25">
      <c r="A1551" s="240" t="s">
        <v>508</v>
      </c>
      <c r="B1551" s="239">
        <v>23657502</v>
      </c>
      <c r="C1551" s="240" t="s">
        <v>404</v>
      </c>
      <c r="E1551" s="243">
        <v>45631</v>
      </c>
      <c r="G1551" s="240">
        <v>0</v>
      </c>
      <c r="H1551" s="240">
        <v>540</v>
      </c>
      <c r="I1551" s="242">
        <v>5.4999999999999997E-3</v>
      </c>
      <c r="J1551" s="240">
        <v>98234.375</v>
      </c>
      <c r="L1551" s="249"/>
      <c r="M1551" s="250"/>
      <c r="O1551" s="248"/>
    </row>
    <row r="1552" spans="1:15" x14ac:dyDescent="0.25">
      <c r="A1552" s="240" t="s">
        <v>508</v>
      </c>
      <c r="B1552" s="239">
        <v>23657502</v>
      </c>
      <c r="C1552" s="240" t="s">
        <v>404</v>
      </c>
      <c r="E1552" s="243">
        <v>45631</v>
      </c>
      <c r="G1552" s="240">
        <v>0</v>
      </c>
      <c r="H1552" s="240">
        <v>394</v>
      </c>
      <c r="I1552" s="242">
        <v>5.4999999999999997E-3</v>
      </c>
      <c r="J1552" s="240">
        <v>71660.2</v>
      </c>
      <c r="L1552" s="249"/>
      <c r="M1552" s="250"/>
      <c r="O1552" s="248"/>
    </row>
    <row r="1553" spans="1:15" x14ac:dyDescent="0.25">
      <c r="A1553" s="240" t="s">
        <v>508</v>
      </c>
      <c r="B1553" s="239">
        <v>23657502</v>
      </c>
      <c r="C1553" s="240" t="s">
        <v>404</v>
      </c>
      <c r="E1553" s="243">
        <v>45631</v>
      </c>
      <c r="G1553" s="240">
        <v>0</v>
      </c>
      <c r="H1553" s="240">
        <v>344</v>
      </c>
      <c r="I1553" s="242">
        <v>5.4999999999999997E-3</v>
      </c>
      <c r="J1553" s="240">
        <v>62571.199999999997</v>
      </c>
      <c r="L1553" s="249"/>
      <c r="M1553" s="250"/>
      <c r="O1553" s="248"/>
    </row>
    <row r="1554" spans="1:15" x14ac:dyDescent="0.25">
      <c r="A1554" s="240" t="s">
        <v>508</v>
      </c>
      <c r="B1554" s="239">
        <v>23657502</v>
      </c>
      <c r="C1554" s="240" t="s">
        <v>404</v>
      </c>
      <c r="E1554" s="243">
        <v>45631</v>
      </c>
      <c r="G1554" s="240">
        <v>0</v>
      </c>
      <c r="H1554" s="240">
        <v>449</v>
      </c>
      <c r="I1554" s="242">
        <v>5.4999999999999997E-3</v>
      </c>
      <c r="J1554" s="240">
        <v>81714.8</v>
      </c>
      <c r="L1554" s="249"/>
      <c r="M1554" s="250"/>
      <c r="O1554" s="248"/>
    </row>
    <row r="1555" spans="1:15" x14ac:dyDescent="0.25">
      <c r="A1555" s="240" t="s">
        <v>508</v>
      </c>
      <c r="B1555" s="239">
        <v>23657502</v>
      </c>
      <c r="C1555" s="240" t="s">
        <v>404</v>
      </c>
      <c r="E1555" s="243">
        <v>45631</v>
      </c>
      <c r="G1555" s="240">
        <v>0</v>
      </c>
      <c r="H1555" s="240">
        <v>444</v>
      </c>
      <c r="I1555" s="242">
        <v>5.4999999999999997E-3</v>
      </c>
      <c r="J1555" s="240">
        <v>80764.7</v>
      </c>
      <c r="L1555" s="249"/>
      <c r="M1555" s="250"/>
      <c r="O1555" s="248"/>
    </row>
    <row r="1556" spans="1:15" x14ac:dyDescent="0.25">
      <c r="A1556" s="240" t="s">
        <v>508</v>
      </c>
      <c r="B1556" s="239">
        <v>23657502</v>
      </c>
      <c r="C1556" s="240" t="s">
        <v>404</v>
      </c>
      <c r="E1556" s="243">
        <v>45631</v>
      </c>
      <c r="G1556" s="240">
        <v>0</v>
      </c>
      <c r="H1556" s="240">
        <v>878</v>
      </c>
      <c r="I1556" s="242">
        <v>5.4999999999999997E-3</v>
      </c>
      <c r="J1556" s="240">
        <v>159685.97229999999</v>
      </c>
      <c r="L1556" s="249"/>
      <c r="M1556" s="250"/>
      <c r="O1556" s="248"/>
    </row>
    <row r="1557" spans="1:15" x14ac:dyDescent="0.25">
      <c r="A1557" s="240" t="s">
        <v>508</v>
      </c>
      <c r="B1557" s="239">
        <v>23657502</v>
      </c>
      <c r="C1557" s="240" t="s">
        <v>404</v>
      </c>
      <c r="E1557" s="243">
        <v>45631</v>
      </c>
      <c r="G1557" s="240">
        <v>0</v>
      </c>
      <c r="H1557" s="240">
        <v>480</v>
      </c>
      <c r="I1557" s="242">
        <v>5.4999999999999997E-3</v>
      </c>
      <c r="J1557" s="240">
        <v>87200.543999999994</v>
      </c>
      <c r="L1557" s="249"/>
      <c r="M1557" s="250"/>
      <c r="O1557" s="248"/>
    </row>
    <row r="1558" spans="1:15" x14ac:dyDescent="0.25">
      <c r="A1558" s="240" t="s">
        <v>508</v>
      </c>
      <c r="B1558" s="239">
        <v>23657502</v>
      </c>
      <c r="C1558" s="240" t="s">
        <v>404</v>
      </c>
      <c r="E1558" s="243">
        <v>45631</v>
      </c>
      <c r="G1558" s="240">
        <v>0</v>
      </c>
      <c r="H1558" s="240">
        <v>561</v>
      </c>
      <c r="I1558" s="242">
        <v>5.4999999999999997E-3</v>
      </c>
      <c r="J1558" s="240">
        <v>101923.2</v>
      </c>
      <c r="L1558" s="249"/>
      <c r="M1558" s="250"/>
      <c r="O1558" s="248"/>
    </row>
    <row r="1559" spans="1:15" x14ac:dyDescent="0.25">
      <c r="A1559" s="240" t="s">
        <v>508</v>
      </c>
      <c r="B1559" s="239">
        <v>23657502</v>
      </c>
      <c r="C1559" s="240" t="s">
        <v>404</v>
      </c>
      <c r="E1559" s="243">
        <v>45631</v>
      </c>
      <c r="G1559" s="240">
        <v>0</v>
      </c>
      <c r="H1559" s="240">
        <v>374</v>
      </c>
      <c r="I1559" s="242">
        <v>5.4999999999999997E-3</v>
      </c>
      <c r="J1559" s="240">
        <v>68033.767999999996</v>
      </c>
      <c r="L1559" s="249"/>
      <c r="M1559" s="250"/>
      <c r="O1559" s="248"/>
    </row>
    <row r="1560" spans="1:15" x14ac:dyDescent="0.25">
      <c r="A1560" s="240" t="s">
        <v>508</v>
      </c>
      <c r="B1560" s="239">
        <v>23657502</v>
      </c>
      <c r="C1560" s="240" t="s">
        <v>404</v>
      </c>
      <c r="E1560" s="243">
        <v>45631</v>
      </c>
      <c r="G1560" s="240">
        <v>0</v>
      </c>
      <c r="H1560" s="240">
        <v>449</v>
      </c>
      <c r="I1560" s="242">
        <v>5.4999999999999997E-3</v>
      </c>
      <c r="J1560" s="240">
        <v>81612</v>
      </c>
      <c r="L1560" s="249"/>
      <c r="M1560" s="250"/>
      <c r="O1560" s="248"/>
    </row>
    <row r="1561" spans="1:15" x14ac:dyDescent="0.25">
      <c r="A1561" s="240" t="s">
        <v>508</v>
      </c>
      <c r="B1561" s="239">
        <v>23657502</v>
      </c>
      <c r="C1561" s="240" t="s">
        <v>404</v>
      </c>
      <c r="E1561" s="243">
        <v>45631</v>
      </c>
      <c r="G1561" s="240">
        <v>0</v>
      </c>
      <c r="H1561" s="240">
        <v>280</v>
      </c>
      <c r="I1561" s="242">
        <v>5.4999999999999997E-3</v>
      </c>
      <c r="J1561" s="240">
        <v>50925.4</v>
      </c>
      <c r="L1561" s="249"/>
      <c r="M1561" s="250"/>
      <c r="O1561" s="248"/>
    </row>
    <row r="1562" spans="1:15" x14ac:dyDescent="0.25">
      <c r="A1562" s="240" t="s">
        <v>508</v>
      </c>
      <c r="B1562" s="239">
        <v>23657502</v>
      </c>
      <c r="C1562" s="240" t="s">
        <v>404</v>
      </c>
      <c r="E1562" s="243">
        <v>45631</v>
      </c>
      <c r="G1562" s="240">
        <v>0</v>
      </c>
      <c r="H1562" s="240">
        <v>357</v>
      </c>
      <c r="I1562" s="242">
        <v>5.4999999999999997E-3</v>
      </c>
      <c r="J1562" s="240">
        <v>64940</v>
      </c>
      <c r="L1562" s="249"/>
      <c r="M1562" s="250"/>
      <c r="O1562" s="248"/>
    </row>
    <row r="1563" spans="1:15" x14ac:dyDescent="0.25">
      <c r="A1563" s="240" t="s">
        <v>508</v>
      </c>
      <c r="B1563" s="239">
        <v>23657502</v>
      </c>
      <c r="C1563" s="240" t="s">
        <v>404</v>
      </c>
      <c r="E1563" s="243">
        <v>45631</v>
      </c>
      <c r="G1563" s="240">
        <v>0</v>
      </c>
      <c r="H1563" s="240">
        <v>303</v>
      </c>
      <c r="I1563" s="242">
        <v>5.4999999999999997E-3</v>
      </c>
      <c r="J1563" s="240">
        <v>55021.675000000003</v>
      </c>
      <c r="L1563" s="249"/>
      <c r="M1563" s="250"/>
      <c r="O1563" s="248"/>
    </row>
    <row r="1564" spans="1:15" x14ac:dyDescent="0.25">
      <c r="A1564" s="240" t="s">
        <v>508</v>
      </c>
      <c r="B1564" s="239">
        <v>23657502</v>
      </c>
      <c r="C1564" s="240" t="s">
        <v>404</v>
      </c>
      <c r="E1564" s="243">
        <v>45631</v>
      </c>
      <c r="G1564" s="240">
        <v>0</v>
      </c>
      <c r="H1564" s="240">
        <v>401</v>
      </c>
      <c r="I1564" s="242">
        <v>5.4999999999999997E-3</v>
      </c>
      <c r="J1564" s="240">
        <v>72992.288</v>
      </c>
      <c r="L1564" s="249"/>
      <c r="M1564" s="250"/>
      <c r="O1564" s="248"/>
    </row>
    <row r="1565" spans="1:15" x14ac:dyDescent="0.25">
      <c r="A1565" s="240" t="s">
        <v>508</v>
      </c>
      <c r="B1565" s="239">
        <v>23657502</v>
      </c>
      <c r="C1565" s="240" t="s">
        <v>404</v>
      </c>
      <c r="E1565" s="243">
        <v>45631</v>
      </c>
      <c r="G1565" s="240">
        <v>0</v>
      </c>
      <c r="H1565" s="240">
        <v>531</v>
      </c>
      <c r="I1565" s="242">
        <v>5.4999999999999997E-3</v>
      </c>
      <c r="J1565" s="240">
        <v>96497.2</v>
      </c>
      <c r="L1565" s="249"/>
      <c r="M1565" s="250"/>
      <c r="O1565" s="248"/>
    </row>
    <row r="1566" spans="1:15" x14ac:dyDescent="0.25">
      <c r="A1566" s="240" t="s">
        <v>508</v>
      </c>
      <c r="B1566" s="239">
        <v>23657502</v>
      </c>
      <c r="C1566" s="240" t="s">
        <v>404</v>
      </c>
      <c r="E1566" s="243">
        <v>45631</v>
      </c>
      <c r="G1566" s="240">
        <v>0</v>
      </c>
      <c r="H1566" s="240">
        <v>416</v>
      </c>
      <c r="I1566" s="242">
        <v>5.4999999999999997E-3</v>
      </c>
      <c r="J1566" s="240">
        <v>75554.604000000007</v>
      </c>
      <c r="L1566" s="249"/>
      <c r="M1566" s="250"/>
      <c r="O1566" s="248"/>
    </row>
    <row r="1567" spans="1:15" x14ac:dyDescent="0.25">
      <c r="A1567" s="240" t="s">
        <v>508</v>
      </c>
      <c r="B1567" s="239">
        <v>23657502</v>
      </c>
      <c r="C1567" s="240" t="s">
        <v>404</v>
      </c>
      <c r="E1567" s="243">
        <v>45631</v>
      </c>
      <c r="G1567" s="240">
        <v>0</v>
      </c>
      <c r="H1567" s="240">
        <v>618</v>
      </c>
      <c r="I1567" s="242">
        <v>5.4999999999999997E-3</v>
      </c>
      <c r="J1567" s="240">
        <v>112285.04399999999</v>
      </c>
      <c r="L1567" s="249"/>
      <c r="M1567" s="250"/>
      <c r="O1567" s="248"/>
    </row>
    <row r="1568" spans="1:15" x14ac:dyDescent="0.25">
      <c r="A1568" s="240" t="s">
        <v>508</v>
      </c>
      <c r="B1568" s="239">
        <v>23657502</v>
      </c>
      <c r="C1568" s="240" t="s">
        <v>404</v>
      </c>
      <c r="E1568" s="243">
        <v>45631</v>
      </c>
      <c r="G1568" s="240">
        <v>0</v>
      </c>
      <c r="H1568" s="240">
        <v>348</v>
      </c>
      <c r="I1568" s="242">
        <v>5.4999999999999997E-3</v>
      </c>
      <c r="J1568" s="240">
        <v>63236.074999999997</v>
      </c>
      <c r="L1568" s="249"/>
      <c r="M1568" s="250"/>
      <c r="O1568" s="248"/>
    </row>
    <row r="1569" spans="1:15" x14ac:dyDescent="0.25">
      <c r="A1569" s="240" t="s">
        <v>508</v>
      </c>
      <c r="B1569" s="239">
        <v>23657502</v>
      </c>
      <c r="C1569" s="240" t="s">
        <v>404</v>
      </c>
      <c r="E1569" s="243">
        <v>45631</v>
      </c>
      <c r="G1569" s="240">
        <v>0</v>
      </c>
      <c r="H1569" s="240">
        <v>309</v>
      </c>
      <c r="I1569" s="242">
        <v>5.4999999999999997E-3</v>
      </c>
      <c r="J1569" s="240">
        <v>56169.144</v>
      </c>
      <c r="L1569" s="249"/>
      <c r="M1569" s="250"/>
      <c r="O1569" s="248"/>
    </row>
    <row r="1570" spans="1:15" x14ac:dyDescent="0.25">
      <c r="A1570" s="240" t="s">
        <v>508</v>
      </c>
      <c r="B1570" s="239">
        <v>23657502</v>
      </c>
      <c r="C1570" s="240" t="s">
        <v>404</v>
      </c>
      <c r="E1570" s="243">
        <v>45631</v>
      </c>
      <c r="G1570" s="240">
        <v>0</v>
      </c>
      <c r="H1570" s="240">
        <v>350</v>
      </c>
      <c r="I1570" s="242">
        <v>5.4999999999999997E-3</v>
      </c>
      <c r="J1570" s="240">
        <v>63580.544000000002</v>
      </c>
      <c r="L1570" s="249"/>
      <c r="M1570" s="250"/>
      <c r="O1570" s="248"/>
    </row>
    <row r="1571" spans="1:15" x14ac:dyDescent="0.25">
      <c r="A1571" s="240" t="s">
        <v>508</v>
      </c>
      <c r="B1571" s="239">
        <v>23657502</v>
      </c>
      <c r="C1571" s="240" t="s">
        <v>404</v>
      </c>
      <c r="E1571" s="243">
        <v>45631</v>
      </c>
      <c r="G1571" s="240">
        <v>0</v>
      </c>
      <c r="H1571" s="240">
        <v>436</v>
      </c>
      <c r="I1571" s="242">
        <v>5.4999999999999997E-3</v>
      </c>
      <c r="J1571" s="240">
        <v>79360.2</v>
      </c>
      <c r="L1571" s="249"/>
      <c r="M1571" s="250"/>
      <c r="O1571" s="248"/>
    </row>
    <row r="1572" spans="1:15" x14ac:dyDescent="0.25">
      <c r="A1572" s="240" t="s">
        <v>508</v>
      </c>
      <c r="B1572" s="239">
        <v>23657502</v>
      </c>
      <c r="C1572" s="240" t="s">
        <v>404</v>
      </c>
      <c r="E1572" s="243">
        <v>45631</v>
      </c>
      <c r="G1572" s="240">
        <v>0</v>
      </c>
      <c r="H1572" s="240">
        <v>637</v>
      </c>
      <c r="I1572" s="242">
        <v>5.4999999999999997E-3</v>
      </c>
      <c r="J1572" s="240">
        <v>115869.53</v>
      </c>
      <c r="L1572" s="249"/>
      <c r="M1572" s="250"/>
      <c r="O1572" s="248"/>
    </row>
    <row r="1573" spans="1:15" x14ac:dyDescent="0.25">
      <c r="A1573" s="240" t="s">
        <v>508</v>
      </c>
      <c r="B1573" s="239">
        <v>23657502</v>
      </c>
      <c r="C1573" s="240" t="s">
        <v>404</v>
      </c>
      <c r="E1573" s="243">
        <v>45631</v>
      </c>
      <c r="G1573" s="240">
        <v>0</v>
      </c>
      <c r="H1573" s="240">
        <v>357</v>
      </c>
      <c r="I1573" s="242">
        <v>5.4999999999999997E-3</v>
      </c>
      <c r="J1573" s="240">
        <v>64940</v>
      </c>
      <c r="L1573" s="249"/>
      <c r="M1573" s="250"/>
      <c r="O1573" s="248"/>
    </row>
    <row r="1574" spans="1:15" x14ac:dyDescent="0.25">
      <c r="A1574" s="240" t="s">
        <v>508</v>
      </c>
      <c r="B1574" s="239">
        <v>23657502</v>
      </c>
      <c r="C1574" s="240" t="s">
        <v>404</v>
      </c>
      <c r="E1574" s="243">
        <v>45631</v>
      </c>
      <c r="G1574" s="240">
        <v>0</v>
      </c>
      <c r="H1574" s="240">
        <v>385</v>
      </c>
      <c r="I1574" s="242">
        <v>5.4999999999999997E-3</v>
      </c>
      <c r="J1574" s="240">
        <v>70088.800000000003</v>
      </c>
      <c r="L1574" s="249"/>
      <c r="M1574" s="250"/>
      <c r="O1574" s="248"/>
    </row>
    <row r="1575" spans="1:15" x14ac:dyDescent="0.25">
      <c r="A1575" s="240" t="s">
        <v>508</v>
      </c>
      <c r="B1575" s="239">
        <v>23657502</v>
      </c>
      <c r="C1575" s="240" t="s">
        <v>404</v>
      </c>
      <c r="E1575" s="243">
        <v>45631</v>
      </c>
      <c r="G1575" s="240">
        <v>0</v>
      </c>
      <c r="H1575" s="240">
        <v>531</v>
      </c>
      <c r="I1575" s="242">
        <v>5.4999999999999997E-3</v>
      </c>
      <c r="J1575" s="240">
        <v>96497.2</v>
      </c>
      <c r="L1575" s="249"/>
      <c r="M1575" s="250"/>
      <c r="O1575" s="248"/>
    </row>
    <row r="1576" spans="1:15" x14ac:dyDescent="0.25">
      <c r="A1576" s="240" t="s">
        <v>508</v>
      </c>
      <c r="B1576" s="239">
        <v>23657502</v>
      </c>
      <c r="C1576" s="240" t="s">
        <v>404</v>
      </c>
      <c r="E1576" s="243">
        <v>45631</v>
      </c>
      <c r="G1576" s="240">
        <v>0</v>
      </c>
      <c r="H1576" s="240">
        <v>381</v>
      </c>
      <c r="I1576" s="242">
        <v>5.4999999999999997E-3</v>
      </c>
      <c r="J1576" s="240">
        <v>69283.13</v>
      </c>
      <c r="L1576" s="249"/>
      <c r="M1576" s="250"/>
      <c r="O1576" s="248"/>
    </row>
    <row r="1577" spans="1:15" x14ac:dyDescent="0.25">
      <c r="A1577" s="240" t="s">
        <v>508</v>
      </c>
      <c r="B1577" s="239">
        <v>23657502</v>
      </c>
      <c r="C1577" s="240" t="s">
        <v>404</v>
      </c>
      <c r="E1577" s="243">
        <v>45631</v>
      </c>
      <c r="G1577" s="240">
        <v>0</v>
      </c>
      <c r="H1577" s="240">
        <v>398</v>
      </c>
      <c r="I1577" s="242">
        <v>5.4999999999999997E-3</v>
      </c>
      <c r="J1577" s="240">
        <v>72403.199999999997</v>
      </c>
      <c r="L1577" s="249"/>
      <c r="M1577" s="250"/>
      <c r="O1577" s="248"/>
    </row>
    <row r="1578" spans="1:15" x14ac:dyDescent="0.25">
      <c r="A1578" s="240" t="s">
        <v>508</v>
      </c>
      <c r="B1578" s="239">
        <v>23657502</v>
      </c>
      <c r="C1578" s="240" t="s">
        <v>404</v>
      </c>
      <c r="E1578" s="243">
        <v>45631</v>
      </c>
      <c r="G1578" s="240">
        <v>0</v>
      </c>
      <c r="H1578" s="240">
        <v>796</v>
      </c>
      <c r="I1578" s="242">
        <v>5.4999999999999997E-3</v>
      </c>
      <c r="J1578" s="240">
        <v>144766</v>
      </c>
      <c r="L1578" s="249"/>
      <c r="M1578" s="250"/>
      <c r="O1578" s="248"/>
    </row>
    <row r="1579" spans="1:15" x14ac:dyDescent="0.25">
      <c r="A1579" s="240" t="s">
        <v>508</v>
      </c>
      <c r="B1579" s="239">
        <v>23657502</v>
      </c>
      <c r="C1579" s="240" t="s">
        <v>404</v>
      </c>
      <c r="E1579" s="243">
        <v>45631</v>
      </c>
      <c r="G1579" s="240">
        <v>0</v>
      </c>
      <c r="H1579" s="240">
        <v>354</v>
      </c>
      <c r="I1579" s="242">
        <v>5.4999999999999997E-3</v>
      </c>
      <c r="J1579" s="240">
        <v>64429.45</v>
      </c>
      <c r="L1579" s="249"/>
      <c r="M1579" s="250"/>
      <c r="O1579" s="248"/>
    </row>
    <row r="1580" spans="1:15" x14ac:dyDescent="0.25">
      <c r="A1580" s="240" t="s">
        <v>508</v>
      </c>
      <c r="B1580" s="239">
        <v>23657502</v>
      </c>
      <c r="C1580" s="240" t="s">
        <v>404</v>
      </c>
      <c r="E1580" s="243">
        <v>45631</v>
      </c>
      <c r="G1580" s="240">
        <v>0</v>
      </c>
      <c r="H1580" s="240">
        <v>394</v>
      </c>
      <c r="I1580" s="242">
        <v>5.4999999999999997E-3</v>
      </c>
      <c r="J1580" s="240">
        <v>71660.2</v>
      </c>
      <c r="L1580" s="249"/>
      <c r="M1580" s="250"/>
      <c r="O1580" s="248"/>
    </row>
    <row r="1581" spans="1:15" x14ac:dyDescent="0.25">
      <c r="A1581" s="240" t="s">
        <v>508</v>
      </c>
      <c r="B1581" s="239">
        <v>23657502</v>
      </c>
      <c r="C1581" s="240" t="s">
        <v>404</v>
      </c>
      <c r="E1581" s="243">
        <v>45631</v>
      </c>
      <c r="G1581" s="240">
        <v>0</v>
      </c>
      <c r="H1581" s="240">
        <v>844</v>
      </c>
      <c r="I1581" s="242">
        <v>5.4999999999999997E-3</v>
      </c>
      <c r="J1581" s="240">
        <v>153503.66</v>
      </c>
      <c r="L1581" s="249"/>
      <c r="M1581" s="250"/>
      <c r="O1581" s="248"/>
    </row>
    <row r="1582" spans="1:15" x14ac:dyDescent="0.25">
      <c r="A1582" s="240" t="s">
        <v>508</v>
      </c>
      <c r="B1582" s="239">
        <v>23657502</v>
      </c>
      <c r="C1582" s="240" t="s">
        <v>404</v>
      </c>
      <c r="E1582" s="243">
        <v>45631</v>
      </c>
      <c r="G1582" s="240">
        <v>0</v>
      </c>
      <c r="H1582" s="240">
        <v>453</v>
      </c>
      <c r="I1582" s="242">
        <v>5.4999999999999997E-3</v>
      </c>
      <c r="J1582" s="240">
        <v>82323.304999999993</v>
      </c>
      <c r="L1582" s="249"/>
      <c r="M1582" s="250"/>
      <c r="O1582" s="248"/>
    </row>
    <row r="1583" spans="1:15" x14ac:dyDescent="0.25">
      <c r="A1583" s="240" t="s">
        <v>508</v>
      </c>
      <c r="B1583" s="239">
        <v>23657502</v>
      </c>
      <c r="C1583" s="240" t="s">
        <v>404</v>
      </c>
      <c r="E1583" s="243">
        <v>45631</v>
      </c>
      <c r="G1583" s="240">
        <v>0</v>
      </c>
      <c r="H1583" s="240">
        <v>377</v>
      </c>
      <c r="I1583" s="242">
        <v>5.4999999999999997E-3</v>
      </c>
      <c r="J1583" s="240">
        <v>68621.63</v>
      </c>
      <c r="L1583" s="249"/>
      <c r="M1583" s="250"/>
      <c r="O1583" s="248"/>
    </row>
    <row r="1584" spans="1:15" x14ac:dyDescent="0.25">
      <c r="A1584" s="240" t="s">
        <v>508</v>
      </c>
      <c r="B1584" s="239">
        <v>23657502</v>
      </c>
      <c r="C1584" s="240" t="s">
        <v>404</v>
      </c>
      <c r="E1584" s="243">
        <v>45631</v>
      </c>
      <c r="G1584" s="240">
        <v>0</v>
      </c>
      <c r="H1584" s="240">
        <v>456</v>
      </c>
      <c r="I1584" s="242">
        <v>5.4999999999999997E-3</v>
      </c>
      <c r="J1584" s="240">
        <v>82883.13</v>
      </c>
      <c r="L1584" s="249"/>
      <c r="M1584" s="250"/>
      <c r="O1584" s="248"/>
    </row>
    <row r="1585" spans="1:15" x14ac:dyDescent="0.25">
      <c r="A1585" s="240" t="s">
        <v>508</v>
      </c>
      <c r="B1585" s="239">
        <v>23657502</v>
      </c>
      <c r="C1585" s="240" t="s">
        <v>404</v>
      </c>
      <c r="E1585" s="243">
        <v>45631</v>
      </c>
      <c r="G1585" s="240">
        <v>0</v>
      </c>
      <c r="H1585" s="240">
        <v>552</v>
      </c>
      <c r="I1585" s="242">
        <v>5.4999999999999997E-3</v>
      </c>
      <c r="J1585" s="240">
        <v>100293.91800000001</v>
      </c>
      <c r="L1585" s="249"/>
      <c r="M1585" s="250"/>
      <c r="O1585" s="248"/>
    </row>
    <row r="1586" spans="1:15" x14ac:dyDescent="0.25">
      <c r="A1586" s="240" t="s">
        <v>508</v>
      </c>
      <c r="B1586" s="239">
        <v>23657502</v>
      </c>
      <c r="C1586" s="240" t="s">
        <v>404</v>
      </c>
      <c r="E1586" s="243">
        <v>45631</v>
      </c>
      <c r="G1586" s="240">
        <v>0</v>
      </c>
      <c r="H1586" s="240">
        <v>548</v>
      </c>
      <c r="I1586" s="242">
        <v>5.4999999999999997E-3</v>
      </c>
      <c r="J1586" s="240">
        <v>99680.4</v>
      </c>
      <c r="L1586" s="249"/>
      <c r="M1586" s="250"/>
      <c r="O1586" s="248"/>
    </row>
    <row r="1587" spans="1:15" x14ac:dyDescent="0.25">
      <c r="A1587" s="240" t="s">
        <v>508</v>
      </c>
      <c r="B1587" s="239">
        <v>23657502</v>
      </c>
      <c r="C1587" s="240" t="s">
        <v>404</v>
      </c>
      <c r="E1587" s="243">
        <v>45631</v>
      </c>
      <c r="G1587" s="240">
        <v>0</v>
      </c>
      <c r="H1587" s="240">
        <v>437</v>
      </c>
      <c r="I1587" s="242">
        <v>5.4999999999999997E-3</v>
      </c>
      <c r="J1587" s="240">
        <v>79444.63</v>
      </c>
      <c r="L1587" s="249"/>
      <c r="M1587" s="250"/>
      <c r="O1587" s="248"/>
    </row>
    <row r="1588" spans="1:15" x14ac:dyDescent="0.25">
      <c r="A1588" s="240" t="s">
        <v>508</v>
      </c>
      <c r="B1588" s="239">
        <v>23657502</v>
      </c>
      <c r="C1588" s="240" t="s">
        <v>404</v>
      </c>
      <c r="E1588" s="243">
        <v>45631</v>
      </c>
      <c r="G1588" s="240">
        <v>0</v>
      </c>
      <c r="H1588" s="240">
        <v>531</v>
      </c>
      <c r="I1588" s="242">
        <v>5.4999999999999997E-3</v>
      </c>
      <c r="J1588" s="240">
        <v>96497.2</v>
      </c>
      <c r="L1588" s="249"/>
      <c r="M1588" s="250"/>
      <c r="O1588" s="248"/>
    </row>
    <row r="1589" spans="1:15" x14ac:dyDescent="0.25">
      <c r="A1589" s="240" t="s">
        <v>508</v>
      </c>
      <c r="B1589" s="239">
        <v>23657502</v>
      </c>
      <c r="C1589" s="240" t="s">
        <v>404</v>
      </c>
      <c r="E1589" s="243">
        <v>45631</v>
      </c>
      <c r="G1589" s="240">
        <v>0</v>
      </c>
      <c r="H1589" s="240">
        <v>285</v>
      </c>
      <c r="I1589" s="242">
        <v>5.4999999999999997E-3</v>
      </c>
      <c r="J1589" s="240">
        <v>51761.26</v>
      </c>
      <c r="L1589" s="249"/>
      <c r="M1589" s="250"/>
      <c r="O1589" s="248"/>
    </row>
    <row r="1590" spans="1:15" x14ac:dyDescent="0.25">
      <c r="A1590" s="240" t="s">
        <v>508</v>
      </c>
      <c r="B1590" s="239">
        <v>23657502</v>
      </c>
      <c r="C1590" s="240" t="s">
        <v>404</v>
      </c>
      <c r="E1590" s="243">
        <v>45631</v>
      </c>
      <c r="G1590" s="240">
        <v>0</v>
      </c>
      <c r="H1590" s="240">
        <v>578</v>
      </c>
      <c r="I1590" s="242">
        <v>5.4999999999999997E-3</v>
      </c>
      <c r="J1590" s="240">
        <v>105074.28</v>
      </c>
      <c r="L1590" s="249"/>
      <c r="M1590" s="250"/>
      <c r="O1590" s="248"/>
    </row>
    <row r="1591" spans="1:15" x14ac:dyDescent="0.25">
      <c r="A1591" s="240" t="s">
        <v>508</v>
      </c>
      <c r="B1591" s="239">
        <v>23657502</v>
      </c>
      <c r="C1591" s="240" t="s">
        <v>404</v>
      </c>
      <c r="E1591" s="243">
        <v>45631</v>
      </c>
      <c r="G1591" s="240">
        <v>0</v>
      </c>
      <c r="H1591" s="240">
        <v>498</v>
      </c>
      <c r="I1591" s="242">
        <v>5.4999999999999997E-3</v>
      </c>
      <c r="J1591" s="240">
        <v>90537.705000000002</v>
      </c>
      <c r="L1591" s="249"/>
      <c r="M1591" s="250"/>
      <c r="O1591" s="248"/>
    </row>
    <row r="1592" spans="1:15" x14ac:dyDescent="0.25">
      <c r="A1592" s="240" t="s">
        <v>508</v>
      </c>
      <c r="B1592" s="239">
        <v>23657502</v>
      </c>
      <c r="C1592" s="240" t="s">
        <v>404</v>
      </c>
      <c r="E1592" s="243">
        <v>45631</v>
      </c>
      <c r="G1592" s="240">
        <v>0</v>
      </c>
      <c r="H1592" s="240">
        <v>482</v>
      </c>
      <c r="I1592" s="242">
        <v>5.4999999999999997E-3</v>
      </c>
      <c r="J1592" s="240">
        <v>87721.7</v>
      </c>
      <c r="L1592" s="249"/>
      <c r="M1592" s="250"/>
      <c r="O1592" s="248"/>
    </row>
    <row r="1593" spans="1:15" x14ac:dyDescent="0.25">
      <c r="A1593" s="240" t="s">
        <v>508</v>
      </c>
      <c r="B1593" s="239">
        <v>23657502</v>
      </c>
      <c r="C1593" s="240" t="s">
        <v>404</v>
      </c>
      <c r="E1593" s="243">
        <v>45631</v>
      </c>
      <c r="G1593" s="240">
        <v>0</v>
      </c>
      <c r="H1593" s="240">
        <v>693</v>
      </c>
      <c r="I1593" s="242">
        <v>5.4999999999999997E-3</v>
      </c>
      <c r="J1593" s="240">
        <v>126017.2</v>
      </c>
      <c r="L1593" s="249"/>
      <c r="M1593" s="250"/>
      <c r="O1593" s="248"/>
    </row>
    <row r="1594" spans="1:15" x14ac:dyDescent="0.25">
      <c r="A1594" s="240" t="s">
        <v>508</v>
      </c>
      <c r="B1594" s="239">
        <v>23657502</v>
      </c>
      <c r="C1594" s="240" t="s">
        <v>404</v>
      </c>
      <c r="E1594" s="243">
        <v>45631</v>
      </c>
      <c r="G1594" s="240">
        <v>0</v>
      </c>
      <c r="H1594" s="240">
        <v>355</v>
      </c>
      <c r="I1594" s="242">
        <v>5.4999999999999997E-3</v>
      </c>
      <c r="J1594" s="240">
        <v>64530.644</v>
      </c>
      <c r="L1594" s="249"/>
      <c r="M1594" s="250"/>
      <c r="O1594" s="248"/>
    </row>
    <row r="1595" spans="1:15" x14ac:dyDescent="0.25">
      <c r="A1595" s="240" t="s">
        <v>508</v>
      </c>
      <c r="B1595" s="239">
        <v>23657502</v>
      </c>
      <c r="C1595" s="240" t="s">
        <v>404</v>
      </c>
      <c r="E1595" s="243">
        <v>45631</v>
      </c>
      <c r="G1595" s="240">
        <v>0</v>
      </c>
      <c r="H1595" s="240">
        <v>681</v>
      </c>
      <c r="I1595" s="242">
        <v>5.4999999999999997E-3</v>
      </c>
      <c r="J1595" s="240">
        <v>123869.68799999999</v>
      </c>
      <c r="L1595" s="249"/>
      <c r="M1595" s="250"/>
      <c r="O1595" s="248"/>
    </row>
    <row r="1596" spans="1:15" x14ac:dyDescent="0.25">
      <c r="A1596" s="240" t="s">
        <v>508</v>
      </c>
      <c r="B1596" s="239">
        <v>23657502</v>
      </c>
      <c r="C1596" s="240" t="s">
        <v>404</v>
      </c>
      <c r="E1596" s="243">
        <v>45631</v>
      </c>
      <c r="G1596" s="240">
        <v>0</v>
      </c>
      <c r="H1596" s="240">
        <v>693</v>
      </c>
      <c r="I1596" s="242">
        <v>5.4999999999999997E-3</v>
      </c>
      <c r="J1596" s="240">
        <v>126017.2</v>
      </c>
      <c r="L1596" s="249"/>
      <c r="M1596" s="250"/>
      <c r="O1596" s="248"/>
    </row>
    <row r="1597" spans="1:15" x14ac:dyDescent="0.25">
      <c r="A1597" s="240" t="s">
        <v>508</v>
      </c>
      <c r="B1597" s="239">
        <v>23657502</v>
      </c>
      <c r="C1597" s="240" t="s">
        <v>404</v>
      </c>
      <c r="E1597" s="243">
        <v>45631</v>
      </c>
      <c r="G1597" s="240">
        <v>0</v>
      </c>
      <c r="H1597" s="240">
        <v>835</v>
      </c>
      <c r="I1597" s="242">
        <v>5.4999999999999997E-3</v>
      </c>
      <c r="J1597" s="240">
        <v>151763.79440000001</v>
      </c>
      <c r="L1597" s="249"/>
      <c r="M1597" s="250"/>
      <c r="O1597" s="248"/>
    </row>
    <row r="1598" spans="1:15" x14ac:dyDescent="0.25">
      <c r="A1598" s="240" t="s">
        <v>508</v>
      </c>
      <c r="B1598" s="239">
        <v>23657502</v>
      </c>
      <c r="C1598" s="240" t="s">
        <v>404</v>
      </c>
      <c r="E1598" s="243">
        <v>45631</v>
      </c>
      <c r="G1598" s="240">
        <v>0</v>
      </c>
      <c r="H1598" s="240">
        <v>450</v>
      </c>
      <c r="I1598" s="242">
        <v>5.4999999999999997E-3</v>
      </c>
      <c r="J1598" s="240">
        <v>81814.944000000003</v>
      </c>
      <c r="L1598" s="249"/>
      <c r="M1598" s="250"/>
      <c r="O1598" s="248"/>
    </row>
    <row r="1599" spans="1:15" x14ac:dyDescent="0.25">
      <c r="A1599" s="240" t="s">
        <v>508</v>
      </c>
      <c r="B1599" s="239">
        <v>23657502</v>
      </c>
      <c r="C1599" s="240" t="s">
        <v>404</v>
      </c>
      <c r="E1599" s="243">
        <v>45631</v>
      </c>
      <c r="G1599" s="240">
        <v>0</v>
      </c>
      <c r="H1599" s="240">
        <v>574</v>
      </c>
      <c r="I1599" s="242">
        <v>5.4999999999999997E-3</v>
      </c>
      <c r="J1599" s="240">
        <v>104284.85</v>
      </c>
      <c r="L1599" s="249"/>
      <c r="M1599" s="250"/>
      <c r="O1599" s="248"/>
    </row>
    <row r="1600" spans="1:15" x14ac:dyDescent="0.25">
      <c r="A1600" s="240" t="s">
        <v>508</v>
      </c>
      <c r="B1600" s="239">
        <v>23657502</v>
      </c>
      <c r="C1600" s="240" t="s">
        <v>404</v>
      </c>
      <c r="E1600" s="243">
        <v>45631</v>
      </c>
      <c r="G1600" s="240">
        <v>0</v>
      </c>
      <c r="H1600" s="240">
        <v>298</v>
      </c>
      <c r="I1600" s="242">
        <v>5.4999999999999997E-3</v>
      </c>
      <c r="J1600" s="240">
        <v>54168.800000000003</v>
      </c>
      <c r="L1600" s="249"/>
      <c r="M1600" s="250"/>
      <c r="O1600" s="248"/>
    </row>
    <row r="1601" spans="1:15" x14ac:dyDescent="0.25">
      <c r="A1601" s="240" t="s">
        <v>508</v>
      </c>
      <c r="B1601" s="239">
        <v>23657502</v>
      </c>
      <c r="C1601" s="240" t="s">
        <v>404</v>
      </c>
      <c r="E1601" s="243">
        <v>45631</v>
      </c>
      <c r="G1601" s="240">
        <v>0</v>
      </c>
      <c r="H1601" s="240">
        <v>508</v>
      </c>
      <c r="I1601" s="242">
        <v>5.4999999999999997E-3</v>
      </c>
      <c r="J1601" s="240">
        <v>92315.267999999996</v>
      </c>
      <c r="L1601" s="249"/>
      <c r="M1601" s="250"/>
      <c r="O1601" s="248"/>
    </row>
    <row r="1602" spans="1:15" x14ac:dyDescent="0.25">
      <c r="A1602" s="240" t="s">
        <v>508</v>
      </c>
      <c r="B1602" s="239">
        <v>23657502</v>
      </c>
      <c r="C1602" s="240" t="s">
        <v>404</v>
      </c>
      <c r="E1602" s="243">
        <v>45631</v>
      </c>
      <c r="G1602" s="240">
        <v>0</v>
      </c>
      <c r="H1602" s="240">
        <v>454</v>
      </c>
      <c r="I1602" s="242">
        <v>5.4999999999999997E-3</v>
      </c>
      <c r="J1602" s="240">
        <v>82534.375899999999</v>
      </c>
      <c r="L1602" s="249"/>
      <c r="M1602" s="250"/>
      <c r="O1602" s="248"/>
    </row>
    <row r="1603" spans="1:15" x14ac:dyDescent="0.25">
      <c r="A1603" s="240" t="s">
        <v>508</v>
      </c>
      <c r="B1603" s="239">
        <v>23657502</v>
      </c>
      <c r="C1603" s="240" t="s">
        <v>404</v>
      </c>
      <c r="E1603" s="243">
        <v>45631</v>
      </c>
      <c r="G1603" s="240">
        <v>0</v>
      </c>
      <c r="H1603" s="240">
        <v>298</v>
      </c>
      <c r="I1603" s="242">
        <v>5.4999999999999997E-3</v>
      </c>
      <c r="J1603" s="240">
        <v>54168.800000000003</v>
      </c>
      <c r="L1603" s="249"/>
      <c r="M1603" s="250"/>
      <c r="O1603" s="248"/>
    </row>
    <row r="1604" spans="1:15" x14ac:dyDescent="0.25">
      <c r="A1604" s="240" t="s">
        <v>508</v>
      </c>
      <c r="B1604" s="239">
        <v>23657502</v>
      </c>
      <c r="C1604" s="240" t="s">
        <v>404</v>
      </c>
      <c r="E1604" s="243">
        <v>45631</v>
      </c>
      <c r="G1604" s="240">
        <v>0</v>
      </c>
      <c r="H1604" s="240">
        <v>604</v>
      </c>
      <c r="I1604" s="242">
        <v>5.4999999999999997E-3</v>
      </c>
      <c r="J1604" s="240">
        <v>109765</v>
      </c>
      <c r="L1604" s="249"/>
      <c r="M1604" s="250"/>
      <c r="O1604" s="248"/>
    </row>
    <row r="1605" spans="1:15" x14ac:dyDescent="0.25">
      <c r="A1605" s="240" t="s">
        <v>508</v>
      </c>
      <c r="B1605" s="239">
        <v>23657502</v>
      </c>
      <c r="C1605" s="240" t="s">
        <v>404</v>
      </c>
      <c r="E1605" s="243">
        <v>45631</v>
      </c>
      <c r="G1605" s="240">
        <v>0</v>
      </c>
      <c r="H1605" s="240">
        <v>328</v>
      </c>
      <c r="I1605" s="242">
        <v>5.4999999999999997E-3</v>
      </c>
      <c r="J1605" s="240">
        <v>59554.400000000001</v>
      </c>
      <c r="L1605" s="249"/>
      <c r="M1605" s="250"/>
      <c r="O1605" s="248"/>
    </row>
    <row r="1606" spans="1:15" x14ac:dyDescent="0.25">
      <c r="A1606" s="240" t="s">
        <v>508</v>
      </c>
      <c r="B1606" s="239">
        <v>23657502</v>
      </c>
      <c r="C1606" s="240" t="s">
        <v>404</v>
      </c>
      <c r="E1606" s="243">
        <v>45631</v>
      </c>
      <c r="G1606" s="240">
        <v>0</v>
      </c>
      <c r="H1606" s="240">
        <v>537</v>
      </c>
      <c r="I1606" s="242">
        <v>5.4999999999999997E-3</v>
      </c>
      <c r="J1606" s="240">
        <v>97634.8</v>
      </c>
      <c r="L1606" s="249"/>
      <c r="M1606" s="250"/>
      <c r="O1606" s="248"/>
    </row>
    <row r="1607" spans="1:15" x14ac:dyDescent="0.25">
      <c r="A1607" s="240" t="s">
        <v>508</v>
      </c>
      <c r="B1607" s="239">
        <v>23657502</v>
      </c>
      <c r="C1607" s="240" t="s">
        <v>404</v>
      </c>
      <c r="E1607" s="243">
        <v>45631</v>
      </c>
      <c r="G1607" s="240">
        <v>0</v>
      </c>
      <c r="H1607" s="240">
        <v>416</v>
      </c>
      <c r="I1607" s="242">
        <v>5.4999999999999997E-3</v>
      </c>
      <c r="J1607" s="240">
        <v>75554.28</v>
      </c>
      <c r="L1607" s="249"/>
      <c r="M1607" s="250"/>
      <c r="O1607" s="248"/>
    </row>
    <row r="1608" spans="1:15" x14ac:dyDescent="0.25">
      <c r="A1608" s="240" t="s">
        <v>508</v>
      </c>
      <c r="B1608" s="239">
        <v>23657502</v>
      </c>
      <c r="C1608" s="240" t="s">
        <v>404</v>
      </c>
      <c r="E1608" s="243">
        <v>45631</v>
      </c>
      <c r="G1608" s="240">
        <v>0</v>
      </c>
      <c r="H1608" s="240">
        <v>531</v>
      </c>
      <c r="I1608" s="242">
        <v>5.4999999999999997E-3</v>
      </c>
      <c r="J1608" s="240">
        <v>96497.2</v>
      </c>
      <c r="L1608" s="249"/>
      <c r="M1608" s="250"/>
      <c r="O1608" s="248"/>
    </row>
    <row r="1609" spans="1:15" x14ac:dyDescent="0.25">
      <c r="A1609" s="240" t="s">
        <v>508</v>
      </c>
      <c r="B1609" s="239">
        <v>23657502</v>
      </c>
      <c r="C1609" s="240" t="s">
        <v>404</v>
      </c>
      <c r="E1609" s="243">
        <v>45631</v>
      </c>
      <c r="G1609" s="240">
        <v>0</v>
      </c>
      <c r="H1609" s="240">
        <v>457</v>
      </c>
      <c r="I1609" s="242">
        <v>5.4999999999999997E-3</v>
      </c>
      <c r="J1609" s="240">
        <v>83174.399999999994</v>
      </c>
      <c r="L1609" s="249"/>
      <c r="M1609" s="250"/>
      <c r="O1609" s="248"/>
    </row>
    <row r="1610" spans="1:15" x14ac:dyDescent="0.25">
      <c r="A1610" s="240" t="s">
        <v>508</v>
      </c>
      <c r="B1610" s="239">
        <v>23657502</v>
      </c>
      <c r="C1610" s="240" t="s">
        <v>404</v>
      </c>
      <c r="E1610" s="243">
        <v>45631</v>
      </c>
      <c r="G1610" s="240">
        <v>0</v>
      </c>
      <c r="H1610" s="240">
        <v>403</v>
      </c>
      <c r="I1610" s="242">
        <v>5.4999999999999997E-3</v>
      </c>
      <c r="J1610" s="240">
        <v>73256.074999999997</v>
      </c>
      <c r="L1610" s="249"/>
      <c r="M1610" s="250"/>
      <c r="O1610" s="248"/>
    </row>
    <row r="1611" spans="1:15" x14ac:dyDescent="0.25">
      <c r="A1611" s="240" t="s">
        <v>508</v>
      </c>
      <c r="B1611" s="239">
        <v>23657502</v>
      </c>
      <c r="C1611" s="240" t="s">
        <v>404</v>
      </c>
      <c r="E1611" s="243">
        <v>45631</v>
      </c>
      <c r="G1611" s="240">
        <v>0</v>
      </c>
      <c r="H1611" s="240">
        <v>333</v>
      </c>
      <c r="I1611" s="242">
        <v>5.4999999999999997E-3</v>
      </c>
      <c r="J1611" s="240">
        <v>60504.5</v>
      </c>
      <c r="L1611" s="249"/>
      <c r="M1611" s="250"/>
      <c r="O1611" s="248"/>
    </row>
    <row r="1612" spans="1:15" x14ac:dyDescent="0.25">
      <c r="A1612" s="240" t="s">
        <v>508</v>
      </c>
      <c r="B1612" s="239">
        <v>23657502</v>
      </c>
      <c r="C1612" s="240" t="s">
        <v>404</v>
      </c>
      <c r="E1612" s="243">
        <v>45631</v>
      </c>
      <c r="G1612" s="240">
        <v>0</v>
      </c>
      <c r="H1612" s="240">
        <v>559</v>
      </c>
      <c r="I1612" s="242">
        <v>5.4999999999999997E-3</v>
      </c>
      <c r="J1612" s="240">
        <v>101579.912</v>
      </c>
      <c r="L1612" s="249"/>
      <c r="M1612" s="250"/>
      <c r="O1612" s="248"/>
    </row>
    <row r="1613" spans="1:15" x14ac:dyDescent="0.25">
      <c r="A1613" s="240" t="s">
        <v>508</v>
      </c>
      <c r="B1613" s="239">
        <v>23657502</v>
      </c>
      <c r="C1613" s="240" t="s">
        <v>404</v>
      </c>
      <c r="E1613" s="243">
        <v>45631</v>
      </c>
      <c r="G1613" s="240">
        <v>0</v>
      </c>
      <c r="H1613" s="240">
        <v>298</v>
      </c>
      <c r="I1613" s="242">
        <v>5.4999999999999997E-3</v>
      </c>
      <c r="J1613" s="240">
        <v>54168.800000000003</v>
      </c>
      <c r="L1613" s="249"/>
      <c r="M1613" s="250"/>
      <c r="O1613" s="248"/>
    </row>
    <row r="1614" spans="1:15" x14ac:dyDescent="0.25">
      <c r="A1614" s="240" t="s">
        <v>508</v>
      </c>
      <c r="B1614" s="239">
        <v>23657502</v>
      </c>
      <c r="C1614" s="240" t="s">
        <v>404</v>
      </c>
      <c r="E1614" s="243">
        <v>45631</v>
      </c>
      <c r="G1614" s="240">
        <v>0</v>
      </c>
      <c r="H1614" s="240">
        <v>636</v>
      </c>
      <c r="I1614" s="242">
        <v>5.4999999999999997E-3</v>
      </c>
      <c r="J1614" s="240">
        <v>115600.76</v>
      </c>
      <c r="L1614" s="249"/>
      <c r="M1614" s="250"/>
      <c r="O1614" s="248"/>
    </row>
    <row r="1615" spans="1:15" x14ac:dyDescent="0.25">
      <c r="A1615" s="240" t="s">
        <v>508</v>
      </c>
      <c r="B1615" s="239">
        <v>23657502</v>
      </c>
      <c r="C1615" s="240" t="s">
        <v>404</v>
      </c>
      <c r="E1615" s="243">
        <v>45631</v>
      </c>
      <c r="G1615" s="240">
        <v>0</v>
      </c>
      <c r="H1615" s="240">
        <v>416</v>
      </c>
      <c r="I1615" s="242">
        <v>5.4999999999999997E-3</v>
      </c>
      <c r="J1615" s="240">
        <v>75554.28</v>
      </c>
      <c r="L1615" s="249"/>
      <c r="M1615" s="250"/>
      <c r="O1615" s="248"/>
    </row>
    <row r="1616" spans="1:15" x14ac:dyDescent="0.25">
      <c r="A1616" s="240" t="s">
        <v>508</v>
      </c>
      <c r="B1616" s="239">
        <v>23657502</v>
      </c>
      <c r="C1616" s="240" t="s">
        <v>404</v>
      </c>
      <c r="E1616" s="243">
        <v>45631</v>
      </c>
      <c r="G1616" s="240">
        <v>0</v>
      </c>
      <c r="H1616" s="240">
        <v>344</v>
      </c>
      <c r="I1616" s="242">
        <v>5.4999999999999997E-3</v>
      </c>
      <c r="J1616" s="240">
        <v>62571.199999999997</v>
      </c>
      <c r="L1616" s="249"/>
      <c r="M1616" s="250"/>
      <c r="O1616" s="248"/>
    </row>
    <row r="1617" spans="1:15" x14ac:dyDescent="0.25">
      <c r="A1617" s="240" t="s">
        <v>508</v>
      </c>
      <c r="B1617" s="239">
        <v>23657502</v>
      </c>
      <c r="C1617" s="240" t="s">
        <v>404</v>
      </c>
      <c r="E1617" s="243">
        <v>45631</v>
      </c>
      <c r="G1617" s="240">
        <v>0</v>
      </c>
      <c r="H1617" s="240">
        <v>377</v>
      </c>
      <c r="I1617" s="242">
        <v>5.4999999999999997E-3</v>
      </c>
      <c r="J1617" s="240">
        <v>68621.63</v>
      </c>
      <c r="L1617" s="249"/>
      <c r="M1617" s="250"/>
      <c r="O1617" s="248"/>
    </row>
    <row r="1618" spans="1:15" x14ac:dyDescent="0.25">
      <c r="A1618" s="240" t="s">
        <v>508</v>
      </c>
      <c r="B1618" s="239">
        <v>23657502</v>
      </c>
      <c r="C1618" s="240" t="s">
        <v>404</v>
      </c>
      <c r="E1618" s="243">
        <v>45631</v>
      </c>
      <c r="G1618" s="240">
        <v>0</v>
      </c>
      <c r="H1618" s="240">
        <v>503</v>
      </c>
      <c r="I1618" s="242">
        <v>5.4999999999999997E-3</v>
      </c>
      <c r="J1618" s="240">
        <v>91487.76</v>
      </c>
      <c r="L1618" s="249"/>
      <c r="M1618" s="250"/>
      <c r="O1618" s="248"/>
    </row>
    <row r="1619" spans="1:15" x14ac:dyDescent="0.25">
      <c r="A1619" s="240" t="s">
        <v>508</v>
      </c>
      <c r="B1619" s="239">
        <v>23657502</v>
      </c>
      <c r="C1619" s="240" t="s">
        <v>404</v>
      </c>
      <c r="E1619" s="243">
        <v>45631</v>
      </c>
      <c r="G1619" s="240">
        <v>0</v>
      </c>
      <c r="H1619" s="240">
        <v>531</v>
      </c>
      <c r="I1619" s="242">
        <v>5.4999999999999997E-3</v>
      </c>
      <c r="J1619" s="240">
        <v>96497.2</v>
      </c>
      <c r="L1619" s="249"/>
      <c r="M1619" s="250"/>
      <c r="O1619" s="248"/>
    </row>
    <row r="1620" spans="1:15" x14ac:dyDescent="0.25">
      <c r="A1620" s="240" t="s">
        <v>508</v>
      </c>
      <c r="B1620" s="239">
        <v>23657502</v>
      </c>
      <c r="C1620" s="240" t="s">
        <v>404</v>
      </c>
      <c r="E1620" s="243">
        <v>45631</v>
      </c>
      <c r="G1620" s="240">
        <v>0</v>
      </c>
      <c r="H1620" s="240">
        <v>623</v>
      </c>
      <c r="I1620" s="242">
        <v>5.4999999999999997E-3</v>
      </c>
      <c r="J1620" s="240">
        <v>113220.2</v>
      </c>
      <c r="L1620" s="249"/>
      <c r="M1620" s="250"/>
      <c r="O1620" s="248"/>
    </row>
    <row r="1621" spans="1:15" x14ac:dyDescent="0.25">
      <c r="A1621" s="240" t="s">
        <v>508</v>
      </c>
      <c r="B1621" s="239">
        <v>23657502</v>
      </c>
      <c r="C1621" s="240" t="s">
        <v>404</v>
      </c>
      <c r="E1621" s="243">
        <v>45631</v>
      </c>
      <c r="G1621" s="240">
        <v>0</v>
      </c>
      <c r="H1621" s="240">
        <v>357</v>
      </c>
      <c r="I1621" s="242">
        <v>5.4999999999999997E-3</v>
      </c>
      <c r="J1621" s="240">
        <v>64940</v>
      </c>
      <c r="L1621" s="249"/>
      <c r="M1621" s="250"/>
      <c r="O1621" s="248"/>
    </row>
    <row r="1622" spans="1:15" x14ac:dyDescent="0.25">
      <c r="A1622" s="240" t="s">
        <v>508</v>
      </c>
      <c r="B1622" s="239">
        <v>23657502</v>
      </c>
      <c r="C1622" s="240" t="s">
        <v>404</v>
      </c>
      <c r="E1622" s="243">
        <v>45631</v>
      </c>
      <c r="G1622" s="240">
        <v>0</v>
      </c>
      <c r="H1622" s="240">
        <v>507</v>
      </c>
      <c r="I1622" s="242">
        <v>5.4999999999999997E-3</v>
      </c>
      <c r="J1622" s="240">
        <v>92241.675000000003</v>
      </c>
      <c r="L1622" s="249"/>
      <c r="M1622" s="250"/>
      <c r="O1622" s="248"/>
    </row>
    <row r="1623" spans="1:15" x14ac:dyDescent="0.25">
      <c r="A1623" s="240" t="s">
        <v>508</v>
      </c>
      <c r="B1623" s="239">
        <v>23657502</v>
      </c>
      <c r="C1623" s="240" t="s">
        <v>404</v>
      </c>
      <c r="E1623" s="243">
        <v>45631</v>
      </c>
      <c r="G1623" s="240">
        <v>0</v>
      </c>
      <c r="H1623" s="240">
        <v>309</v>
      </c>
      <c r="I1623" s="242">
        <v>5.4999999999999997E-3</v>
      </c>
      <c r="J1623" s="240">
        <v>56169.144</v>
      </c>
      <c r="L1623" s="249"/>
      <c r="M1623" s="250"/>
      <c r="O1623" s="248"/>
    </row>
    <row r="1624" spans="1:15" x14ac:dyDescent="0.25">
      <c r="A1624" s="240" t="s">
        <v>508</v>
      </c>
      <c r="B1624" s="239">
        <v>23657502</v>
      </c>
      <c r="C1624" s="240" t="s">
        <v>404</v>
      </c>
      <c r="E1624" s="243">
        <v>45631</v>
      </c>
      <c r="G1624" s="240">
        <v>0</v>
      </c>
      <c r="H1624" s="240">
        <v>350</v>
      </c>
      <c r="I1624" s="242">
        <v>5.4999999999999997E-3</v>
      </c>
      <c r="J1624" s="240">
        <v>63580.544000000002</v>
      </c>
      <c r="L1624" s="249"/>
      <c r="M1624" s="250"/>
      <c r="O1624" s="248"/>
    </row>
    <row r="1625" spans="1:15" x14ac:dyDescent="0.25">
      <c r="A1625" s="240" t="s">
        <v>508</v>
      </c>
      <c r="B1625" s="239">
        <v>23657502</v>
      </c>
      <c r="C1625" s="240" t="s">
        <v>404</v>
      </c>
      <c r="E1625" s="243">
        <v>45631</v>
      </c>
      <c r="G1625" s="240">
        <v>0</v>
      </c>
      <c r="H1625" s="240">
        <v>508</v>
      </c>
      <c r="I1625" s="242">
        <v>5.4999999999999997E-3</v>
      </c>
      <c r="J1625" s="240">
        <v>92315.267999999996</v>
      </c>
      <c r="L1625" s="249"/>
      <c r="M1625" s="250"/>
      <c r="O1625" s="248"/>
    </row>
    <row r="1626" spans="1:15" x14ac:dyDescent="0.25">
      <c r="A1626" s="240" t="s">
        <v>508</v>
      </c>
      <c r="B1626" s="239">
        <v>23657502</v>
      </c>
      <c r="C1626" s="240" t="s">
        <v>404</v>
      </c>
      <c r="E1626" s="243">
        <v>45631</v>
      </c>
      <c r="G1626" s="240">
        <v>0</v>
      </c>
      <c r="H1626" s="240">
        <v>281</v>
      </c>
      <c r="I1626" s="242">
        <v>5.4999999999999997E-3</v>
      </c>
      <c r="J1626" s="240">
        <v>51068.318950000001</v>
      </c>
      <c r="L1626" s="249"/>
      <c r="M1626" s="250"/>
      <c r="O1626" s="248"/>
    </row>
    <row r="1627" spans="1:15" x14ac:dyDescent="0.25">
      <c r="A1627" s="240" t="s">
        <v>508</v>
      </c>
      <c r="B1627" s="239">
        <v>23657502</v>
      </c>
      <c r="C1627" s="240" t="s">
        <v>404</v>
      </c>
      <c r="E1627" s="243">
        <v>45631</v>
      </c>
      <c r="G1627" s="240">
        <v>0</v>
      </c>
      <c r="H1627" s="240">
        <v>484</v>
      </c>
      <c r="I1627" s="242">
        <v>5.4999999999999997E-3</v>
      </c>
      <c r="J1627" s="240">
        <v>88049.762000000002</v>
      </c>
      <c r="L1627" s="249"/>
      <c r="M1627" s="250"/>
      <c r="O1627" s="248"/>
    </row>
    <row r="1628" spans="1:15" x14ac:dyDescent="0.25">
      <c r="A1628" s="240" t="s">
        <v>508</v>
      </c>
      <c r="B1628" s="239">
        <v>23657502</v>
      </c>
      <c r="C1628" s="240" t="s">
        <v>404</v>
      </c>
      <c r="E1628" s="243">
        <v>45631</v>
      </c>
      <c r="G1628" s="240">
        <v>0</v>
      </c>
      <c r="H1628" s="240">
        <v>328</v>
      </c>
      <c r="I1628" s="242">
        <v>5.4999999999999997E-3</v>
      </c>
      <c r="J1628" s="240">
        <v>59701.5</v>
      </c>
      <c r="L1628" s="249"/>
      <c r="M1628" s="250"/>
      <c r="O1628" s="248"/>
    </row>
    <row r="1629" spans="1:15" x14ac:dyDescent="0.25">
      <c r="A1629" s="240" t="s">
        <v>508</v>
      </c>
      <c r="B1629" s="239">
        <v>23657502</v>
      </c>
      <c r="C1629" s="240" t="s">
        <v>404</v>
      </c>
      <c r="E1629" s="243">
        <v>45631</v>
      </c>
      <c r="G1629" s="240">
        <v>0</v>
      </c>
      <c r="H1629" s="240">
        <v>508</v>
      </c>
      <c r="I1629" s="242">
        <v>5.4999999999999997E-3</v>
      </c>
      <c r="J1629" s="240">
        <v>92277.28</v>
      </c>
      <c r="L1629" s="249"/>
      <c r="M1629" s="250"/>
      <c r="O1629" s="248"/>
    </row>
    <row r="1630" spans="1:15" x14ac:dyDescent="0.25">
      <c r="A1630" s="240" t="s">
        <v>508</v>
      </c>
      <c r="B1630" s="239">
        <v>23657502</v>
      </c>
      <c r="C1630" s="240" t="s">
        <v>404</v>
      </c>
      <c r="E1630" s="243">
        <v>45631</v>
      </c>
      <c r="G1630" s="240">
        <v>0</v>
      </c>
      <c r="H1630" s="240">
        <v>1018</v>
      </c>
      <c r="I1630" s="242">
        <v>5.4999999999999997E-3</v>
      </c>
      <c r="J1630" s="240">
        <v>185057.2</v>
      </c>
      <c r="L1630" s="249"/>
      <c r="M1630" s="250"/>
      <c r="O1630" s="248"/>
    </row>
    <row r="1631" spans="1:15" x14ac:dyDescent="0.25">
      <c r="A1631" s="240" t="s">
        <v>508</v>
      </c>
      <c r="B1631" s="239">
        <v>23657502</v>
      </c>
      <c r="C1631" s="240" t="s">
        <v>404</v>
      </c>
      <c r="E1631" s="243">
        <v>45631</v>
      </c>
      <c r="G1631" s="240">
        <v>0</v>
      </c>
      <c r="H1631" s="240">
        <v>554</v>
      </c>
      <c r="I1631" s="242">
        <v>5.4999999999999997E-3</v>
      </c>
      <c r="J1631" s="240">
        <v>100638.432</v>
      </c>
      <c r="L1631" s="249"/>
      <c r="M1631" s="250"/>
      <c r="O1631" s="248"/>
    </row>
    <row r="1632" spans="1:15" x14ac:dyDescent="0.25">
      <c r="A1632" s="240" t="s">
        <v>508</v>
      </c>
      <c r="B1632" s="239">
        <v>23657502</v>
      </c>
      <c r="C1632" s="240" t="s">
        <v>404</v>
      </c>
      <c r="E1632" s="243">
        <v>45631</v>
      </c>
      <c r="G1632" s="240">
        <v>0</v>
      </c>
      <c r="H1632" s="240">
        <v>436</v>
      </c>
      <c r="I1632" s="242">
        <v>5.4999999999999997E-3</v>
      </c>
      <c r="J1632" s="240">
        <v>79360.2</v>
      </c>
      <c r="L1632" s="249"/>
      <c r="M1632" s="250"/>
      <c r="O1632" s="248"/>
    </row>
    <row r="1633" spans="1:15" x14ac:dyDescent="0.25">
      <c r="A1633" s="240" t="s">
        <v>508</v>
      </c>
      <c r="B1633" s="239">
        <v>23657502</v>
      </c>
      <c r="C1633" s="240" t="s">
        <v>404</v>
      </c>
      <c r="E1633" s="243">
        <v>45631</v>
      </c>
      <c r="G1633" s="240">
        <v>0</v>
      </c>
      <c r="H1633" s="240">
        <v>390</v>
      </c>
      <c r="I1633" s="242">
        <v>5.4999999999999997E-3</v>
      </c>
      <c r="J1633" s="240">
        <v>70932.7</v>
      </c>
      <c r="L1633" s="249"/>
      <c r="M1633" s="250"/>
      <c r="O1633" s="248"/>
    </row>
    <row r="1634" spans="1:15" x14ac:dyDescent="0.25">
      <c r="A1634" s="240" t="s">
        <v>508</v>
      </c>
      <c r="B1634" s="239">
        <v>23657502</v>
      </c>
      <c r="C1634" s="240" t="s">
        <v>404</v>
      </c>
      <c r="E1634" s="243">
        <v>45631</v>
      </c>
      <c r="G1634" s="240">
        <v>0</v>
      </c>
      <c r="H1634" s="240">
        <v>487</v>
      </c>
      <c r="I1634" s="242">
        <v>5.4999999999999997E-3</v>
      </c>
      <c r="J1634" s="240">
        <v>88560</v>
      </c>
      <c r="L1634" s="249"/>
      <c r="M1634" s="250"/>
      <c r="O1634" s="248"/>
    </row>
    <row r="1635" spans="1:15" x14ac:dyDescent="0.25">
      <c r="A1635" s="240" t="s">
        <v>508</v>
      </c>
      <c r="B1635" s="239">
        <v>23657502</v>
      </c>
      <c r="C1635" s="240" t="s">
        <v>404</v>
      </c>
      <c r="E1635" s="243">
        <v>45631</v>
      </c>
      <c r="G1635" s="240">
        <v>0</v>
      </c>
      <c r="H1635" s="240">
        <v>377</v>
      </c>
      <c r="I1635" s="242">
        <v>5.4999999999999997E-3</v>
      </c>
      <c r="J1635" s="240">
        <v>68621.675000000003</v>
      </c>
      <c r="L1635" s="249"/>
      <c r="M1635" s="250"/>
      <c r="O1635" s="248"/>
    </row>
    <row r="1636" spans="1:15" x14ac:dyDescent="0.25">
      <c r="A1636" s="240" t="s">
        <v>508</v>
      </c>
      <c r="B1636" s="239">
        <v>23657502</v>
      </c>
      <c r="C1636" s="240" t="s">
        <v>404</v>
      </c>
      <c r="E1636" s="243">
        <v>45631</v>
      </c>
      <c r="G1636" s="240">
        <v>0</v>
      </c>
      <c r="H1636" s="240">
        <v>372</v>
      </c>
      <c r="I1636" s="242">
        <v>5.4999999999999997E-3</v>
      </c>
      <c r="J1636" s="240">
        <v>67597.860715000003</v>
      </c>
      <c r="L1636" s="249"/>
      <c r="M1636" s="250"/>
      <c r="O1636" s="248"/>
    </row>
    <row r="1637" spans="1:15" x14ac:dyDescent="0.25">
      <c r="A1637" s="240" t="s">
        <v>508</v>
      </c>
      <c r="B1637" s="239">
        <v>23657502</v>
      </c>
      <c r="C1637" s="240" t="s">
        <v>404</v>
      </c>
      <c r="E1637" s="243">
        <v>45631</v>
      </c>
      <c r="G1637" s="240">
        <v>0</v>
      </c>
      <c r="H1637" s="240">
        <v>439</v>
      </c>
      <c r="I1637" s="242">
        <v>5.4999999999999997E-3</v>
      </c>
      <c r="J1637" s="240">
        <v>79759.664675000007</v>
      </c>
      <c r="L1637" s="249"/>
      <c r="M1637" s="250"/>
      <c r="O1637" s="248"/>
    </row>
    <row r="1638" spans="1:15" x14ac:dyDescent="0.25">
      <c r="A1638" s="240" t="s">
        <v>508</v>
      </c>
      <c r="B1638" s="239">
        <v>23657502</v>
      </c>
      <c r="C1638" s="240" t="s">
        <v>404</v>
      </c>
      <c r="E1638" s="243">
        <v>45631</v>
      </c>
      <c r="G1638" s="240">
        <v>0</v>
      </c>
      <c r="H1638" s="240">
        <v>305</v>
      </c>
      <c r="I1638" s="242">
        <v>5.4999999999999997E-3</v>
      </c>
      <c r="J1638" s="240">
        <v>55523.109250000001</v>
      </c>
      <c r="L1638" s="249"/>
      <c r="M1638" s="250"/>
      <c r="O1638" s="248"/>
    </row>
    <row r="1639" spans="1:15" x14ac:dyDescent="0.25">
      <c r="A1639" s="240" t="s">
        <v>508</v>
      </c>
      <c r="B1639" s="239">
        <v>23657502</v>
      </c>
      <c r="C1639" s="240" t="s">
        <v>404</v>
      </c>
      <c r="E1639" s="243">
        <v>45631</v>
      </c>
      <c r="G1639" s="240">
        <v>0</v>
      </c>
      <c r="H1639" s="240">
        <v>395</v>
      </c>
      <c r="I1639" s="242">
        <v>5.4999999999999997E-3</v>
      </c>
      <c r="J1639" s="240">
        <v>71773.11</v>
      </c>
      <c r="L1639" s="249"/>
      <c r="M1639" s="250"/>
      <c r="O1639" s="248"/>
    </row>
    <row r="1640" spans="1:15" x14ac:dyDescent="0.25">
      <c r="A1640" s="240" t="s">
        <v>508</v>
      </c>
      <c r="B1640" s="239">
        <v>23657502</v>
      </c>
      <c r="C1640" s="240" t="s">
        <v>404</v>
      </c>
      <c r="E1640" s="243">
        <v>45631</v>
      </c>
      <c r="G1640" s="240">
        <v>0</v>
      </c>
      <c r="H1640" s="240">
        <v>436</v>
      </c>
      <c r="I1640" s="242">
        <v>5.4999999999999997E-3</v>
      </c>
      <c r="J1640" s="240">
        <v>79360.2</v>
      </c>
      <c r="L1640" s="249"/>
      <c r="M1640" s="250"/>
      <c r="O1640" s="248"/>
    </row>
    <row r="1641" spans="1:15" x14ac:dyDescent="0.25">
      <c r="A1641" s="240" t="s">
        <v>508</v>
      </c>
      <c r="B1641" s="239">
        <v>23657502</v>
      </c>
      <c r="C1641" s="240" t="s">
        <v>404</v>
      </c>
      <c r="E1641" s="243">
        <v>45631</v>
      </c>
      <c r="G1641" s="240">
        <v>0</v>
      </c>
      <c r="H1641" s="240">
        <v>528</v>
      </c>
      <c r="I1641" s="242">
        <v>5.4999999999999997E-3</v>
      </c>
      <c r="J1641" s="240">
        <v>95923.304999999993</v>
      </c>
      <c r="L1641" s="249"/>
      <c r="M1641" s="250"/>
      <c r="O1641" s="248"/>
    </row>
    <row r="1642" spans="1:15" x14ac:dyDescent="0.25">
      <c r="A1642" s="240" t="s">
        <v>508</v>
      </c>
      <c r="B1642" s="239">
        <v>23657502</v>
      </c>
      <c r="C1642" s="240" t="s">
        <v>404</v>
      </c>
      <c r="E1642" s="243">
        <v>45631</v>
      </c>
      <c r="G1642" s="240">
        <v>0</v>
      </c>
      <c r="H1642" s="240">
        <v>528</v>
      </c>
      <c r="I1642" s="242">
        <v>5.4999999999999997E-3</v>
      </c>
      <c r="J1642" s="240">
        <v>95923.35</v>
      </c>
      <c r="L1642" s="249"/>
      <c r="M1642" s="250"/>
      <c r="O1642" s="248"/>
    </row>
    <row r="1643" spans="1:15" x14ac:dyDescent="0.25">
      <c r="A1643" s="240" t="s">
        <v>508</v>
      </c>
      <c r="B1643" s="239">
        <v>23657502</v>
      </c>
      <c r="C1643" s="240" t="s">
        <v>404</v>
      </c>
      <c r="E1643" s="243">
        <v>45631</v>
      </c>
      <c r="G1643" s="240">
        <v>0</v>
      </c>
      <c r="H1643" s="240">
        <v>358</v>
      </c>
      <c r="I1643" s="242">
        <v>5.4999999999999997E-3</v>
      </c>
      <c r="J1643" s="240">
        <v>65119.26</v>
      </c>
      <c r="L1643" s="249"/>
      <c r="M1643" s="250"/>
      <c r="O1643" s="248"/>
    </row>
    <row r="1644" spans="1:15" x14ac:dyDescent="0.25">
      <c r="A1644" s="240" t="s">
        <v>508</v>
      </c>
      <c r="B1644" s="239">
        <v>23657502</v>
      </c>
      <c r="C1644" s="240" t="s">
        <v>404</v>
      </c>
      <c r="E1644" s="243">
        <v>45631</v>
      </c>
      <c r="G1644" s="240">
        <v>0</v>
      </c>
      <c r="H1644" s="240">
        <v>715</v>
      </c>
      <c r="I1644" s="242">
        <v>5.4999999999999997E-3</v>
      </c>
      <c r="J1644" s="240">
        <v>130043.344</v>
      </c>
      <c r="L1644" s="249"/>
      <c r="M1644" s="250"/>
      <c r="O1644" s="248"/>
    </row>
    <row r="1645" spans="1:15" x14ac:dyDescent="0.25">
      <c r="A1645" s="240" t="s">
        <v>508</v>
      </c>
      <c r="B1645" s="239">
        <v>23657502</v>
      </c>
      <c r="C1645" s="240" t="s">
        <v>404</v>
      </c>
      <c r="E1645" s="243">
        <v>45631</v>
      </c>
      <c r="G1645" s="240">
        <v>0</v>
      </c>
      <c r="H1645" s="240">
        <v>290</v>
      </c>
      <c r="I1645" s="242">
        <v>5.4999999999999997E-3</v>
      </c>
      <c r="J1645" s="240">
        <v>52712.040500000003</v>
      </c>
      <c r="L1645" s="249"/>
      <c r="M1645" s="250"/>
      <c r="O1645" s="248"/>
    </row>
    <row r="1646" spans="1:15" x14ac:dyDescent="0.25">
      <c r="A1646" s="240" t="s">
        <v>508</v>
      </c>
      <c r="B1646" s="239">
        <v>23657502</v>
      </c>
      <c r="C1646" s="240" t="s">
        <v>404</v>
      </c>
      <c r="E1646" s="243">
        <v>45631</v>
      </c>
      <c r="G1646" s="240">
        <v>0</v>
      </c>
      <c r="H1646" s="240">
        <v>393</v>
      </c>
      <c r="I1646" s="242">
        <v>5.4999999999999997E-3</v>
      </c>
      <c r="J1646" s="240">
        <v>71365.679999999993</v>
      </c>
      <c r="L1646" s="249"/>
      <c r="M1646" s="250"/>
      <c r="O1646" s="248"/>
    </row>
    <row r="1647" spans="1:15" x14ac:dyDescent="0.25">
      <c r="A1647" s="240" t="s">
        <v>508</v>
      </c>
      <c r="B1647" s="239">
        <v>23657502</v>
      </c>
      <c r="C1647" s="240" t="s">
        <v>404</v>
      </c>
      <c r="E1647" s="243">
        <v>45631</v>
      </c>
      <c r="G1647" s="240">
        <v>0</v>
      </c>
      <c r="H1647" s="240">
        <v>328</v>
      </c>
      <c r="I1647" s="242">
        <v>5.4999999999999997E-3</v>
      </c>
      <c r="J1647" s="240">
        <v>59554.400000000001</v>
      </c>
      <c r="L1647" s="249"/>
      <c r="M1647" s="250"/>
      <c r="O1647" s="248"/>
    </row>
    <row r="1648" spans="1:15" x14ac:dyDescent="0.25">
      <c r="A1648" s="240" t="s">
        <v>508</v>
      </c>
      <c r="B1648" s="239">
        <v>23657502</v>
      </c>
      <c r="C1648" s="240" t="s">
        <v>404</v>
      </c>
      <c r="E1648" s="243">
        <v>45631</v>
      </c>
      <c r="G1648" s="240">
        <v>0</v>
      </c>
      <c r="H1648" s="240">
        <v>395</v>
      </c>
      <c r="I1648" s="242">
        <v>5.4999999999999997E-3</v>
      </c>
      <c r="J1648" s="240">
        <v>71773.11</v>
      </c>
      <c r="L1648" s="249"/>
      <c r="M1648" s="250"/>
      <c r="O1648" s="248"/>
    </row>
    <row r="1649" spans="1:15" x14ac:dyDescent="0.25">
      <c r="A1649" s="240" t="s">
        <v>508</v>
      </c>
      <c r="B1649" s="239">
        <v>23657502</v>
      </c>
      <c r="C1649" s="240" t="s">
        <v>404</v>
      </c>
      <c r="E1649" s="243">
        <v>45631</v>
      </c>
      <c r="G1649" s="240">
        <v>0</v>
      </c>
      <c r="H1649" s="240">
        <v>391</v>
      </c>
      <c r="I1649" s="242">
        <v>5.4999999999999997E-3</v>
      </c>
      <c r="J1649" s="240">
        <v>71172.294940000007</v>
      </c>
      <c r="L1649" s="249"/>
      <c r="M1649" s="250"/>
      <c r="O1649" s="248"/>
    </row>
    <row r="1650" spans="1:15" x14ac:dyDescent="0.25">
      <c r="A1650" s="240" t="s">
        <v>508</v>
      </c>
      <c r="B1650" s="239">
        <v>23657502</v>
      </c>
      <c r="C1650" s="240" t="s">
        <v>404</v>
      </c>
      <c r="E1650" s="243">
        <v>45631</v>
      </c>
      <c r="G1650" s="240">
        <v>0</v>
      </c>
      <c r="H1650" s="240">
        <v>404</v>
      </c>
      <c r="I1650" s="242">
        <v>5.4999999999999997E-3</v>
      </c>
      <c r="J1650" s="240">
        <v>73500.399999999994</v>
      </c>
      <c r="L1650" s="249"/>
      <c r="M1650" s="250"/>
      <c r="O1650" s="248"/>
    </row>
    <row r="1651" spans="1:15" x14ac:dyDescent="0.25">
      <c r="A1651" s="240" t="s">
        <v>508</v>
      </c>
      <c r="B1651" s="239">
        <v>23657502</v>
      </c>
      <c r="C1651" s="240" t="s">
        <v>404</v>
      </c>
      <c r="E1651" s="243">
        <v>45631</v>
      </c>
      <c r="G1651" s="240">
        <v>0</v>
      </c>
      <c r="H1651" s="240">
        <v>552</v>
      </c>
      <c r="I1651" s="242">
        <v>5.4999999999999997E-3</v>
      </c>
      <c r="J1651" s="240">
        <v>100294.789302</v>
      </c>
      <c r="L1651" s="249"/>
      <c r="M1651" s="250"/>
      <c r="O1651" s="248"/>
    </row>
    <row r="1652" spans="1:15" x14ac:dyDescent="0.25">
      <c r="A1652" s="240" t="s">
        <v>508</v>
      </c>
      <c r="B1652" s="239">
        <v>23657502</v>
      </c>
      <c r="C1652" s="240" t="s">
        <v>404</v>
      </c>
      <c r="E1652" s="243">
        <v>45631</v>
      </c>
      <c r="G1652" s="240">
        <v>0</v>
      </c>
      <c r="H1652" s="240">
        <v>528</v>
      </c>
      <c r="I1652" s="242">
        <v>5.4999999999999997E-3</v>
      </c>
      <c r="J1652" s="240">
        <v>96083.199999999997</v>
      </c>
      <c r="L1652" s="249"/>
      <c r="M1652" s="250"/>
      <c r="O1652" s="248"/>
    </row>
    <row r="1653" spans="1:15" x14ac:dyDescent="0.25">
      <c r="A1653" s="240" t="s">
        <v>508</v>
      </c>
      <c r="B1653" s="239">
        <v>23657502</v>
      </c>
      <c r="C1653" s="240" t="s">
        <v>404</v>
      </c>
      <c r="E1653" s="243">
        <v>45631</v>
      </c>
      <c r="G1653" s="240">
        <v>0</v>
      </c>
      <c r="H1653" s="240">
        <v>436</v>
      </c>
      <c r="I1653" s="242">
        <v>5.4999999999999997E-3</v>
      </c>
      <c r="J1653" s="240">
        <v>79360.2</v>
      </c>
      <c r="L1653" s="249"/>
      <c r="M1653" s="250"/>
      <c r="O1653" s="248"/>
    </row>
    <row r="1654" spans="1:15" x14ac:dyDescent="0.25">
      <c r="A1654" s="240" t="s">
        <v>508</v>
      </c>
      <c r="B1654" s="239">
        <v>23657502</v>
      </c>
      <c r="C1654" s="240" t="s">
        <v>404</v>
      </c>
      <c r="E1654" s="243">
        <v>45631</v>
      </c>
      <c r="G1654" s="240">
        <v>0</v>
      </c>
      <c r="H1654" s="240">
        <v>531</v>
      </c>
      <c r="I1654" s="242">
        <v>5.4999999999999997E-3</v>
      </c>
      <c r="J1654" s="240">
        <v>96497.2</v>
      </c>
      <c r="L1654" s="249"/>
      <c r="M1654" s="250"/>
      <c r="O1654" s="248"/>
    </row>
    <row r="1655" spans="1:15" x14ac:dyDescent="0.25">
      <c r="A1655" s="240" t="s">
        <v>508</v>
      </c>
      <c r="B1655" s="239">
        <v>23657502</v>
      </c>
      <c r="C1655" s="240" t="s">
        <v>404</v>
      </c>
      <c r="E1655" s="243">
        <v>45631</v>
      </c>
      <c r="G1655" s="240">
        <v>0</v>
      </c>
      <c r="H1655" s="240">
        <v>361</v>
      </c>
      <c r="I1655" s="242">
        <v>5.4999999999999997E-3</v>
      </c>
      <c r="J1655" s="240">
        <v>65572.267999999996</v>
      </c>
      <c r="L1655" s="249"/>
      <c r="M1655" s="250"/>
      <c r="O1655" s="248"/>
    </row>
    <row r="1656" spans="1:15" x14ac:dyDescent="0.25">
      <c r="A1656" s="240" t="s">
        <v>508</v>
      </c>
      <c r="B1656" s="239">
        <v>23657502</v>
      </c>
      <c r="C1656" s="240" t="s">
        <v>404</v>
      </c>
      <c r="E1656" s="243">
        <v>45631</v>
      </c>
      <c r="G1656" s="240">
        <v>0</v>
      </c>
      <c r="H1656" s="240">
        <v>2245</v>
      </c>
      <c r="I1656" s="242">
        <v>5.4999999999999997E-3</v>
      </c>
      <c r="J1656" s="240">
        <v>408203.67</v>
      </c>
      <c r="L1656" s="249"/>
      <c r="M1656" s="250"/>
      <c r="O1656" s="248"/>
    </row>
    <row r="1657" spans="1:15" x14ac:dyDescent="0.25">
      <c r="A1657" s="240" t="s">
        <v>508</v>
      </c>
      <c r="B1657" s="239">
        <v>23657502</v>
      </c>
      <c r="C1657" s="240" t="s">
        <v>404</v>
      </c>
      <c r="E1657" s="243">
        <v>45631</v>
      </c>
      <c r="G1657" s="240">
        <v>0</v>
      </c>
      <c r="H1657" s="240">
        <v>531</v>
      </c>
      <c r="I1657" s="242">
        <v>5.4999999999999997E-3</v>
      </c>
      <c r="J1657" s="240">
        <v>96497.2</v>
      </c>
      <c r="L1657" s="249"/>
      <c r="M1657" s="250"/>
      <c r="O1657" s="248"/>
    </row>
    <row r="1658" spans="1:15" x14ac:dyDescent="0.25">
      <c r="A1658" s="240" t="s">
        <v>508</v>
      </c>
      <c r="B1658" s="239">
        <v>23657502</v>
      </c>
      <c r="C1658" s="240" t="s">
        <v>404</v>
      </c>
      <c r="E1658" s="243">
        <v>45631</v>
      </c>
      <c r="G1658" s="240">
        <v>0</v>
      </c>
      <c r="H1658" s="240">
        <v>620</v>
      </c>
      <c r="I1658" s="242">
        <v>5.4999999999999997E-3</v>
      </c>
      <c r="J1658" s="240">
        <v>112694.39999999999</v>
      </c>
      <c r="L1658" s="249"/>
      <c r="M1658" s="250"/>
      <c r="O1658" s="248"/>
    </row>
    <row r="1659" spans="1:15" x14ac:dyDescent="0.25">
      <c r="A1659" s="240" t="s">
        <v>508</v>
      </c>
      <c r="B1659" s="239">
        <v>23657502</v>
      </c>
      <c r="C1659" s="240" t="s">
        <v>404</v>
      </c>
      <c r="E1659" s="243">
        <v>45631</v>
      </c>
      <c r="G1659" s="240">
        <v>0</v>
      </c>
      <c r="H1659" s="240">
        <v>599</v>
      </c>
      <c r="I1659" s="242">
        <v>5.4999999999999997E-3</v>
      </c>
      <c r="J1659" s="240">
        <v>108866</v>
      </c>
      <c r="L1659" s="249"/>
      <c r="M1659" s="250"/>
      <c r="O1659" s="248"/>
    </row>
    <row r="1660" spans="1:15" x14ac:dyDescent="0.25">
      <c r="A1660" s="240" t="s">
        <v>508</v>
      </c>
      <c r="B1660" s="239">
        <v>23657502</v>
      </c>
      <c r="C1660" s="240" t="s">
        <v>404</v>
      </c>
      <c r="E1660" s="243">
        <v>45631</v>
      </c>
      <c r="G1660" s="240">
        <v>0</v>
      </c>
      <c r="H1660" s="240">
        <v>831</v>
      </c>
      <c r="I1660" s="242">
        <v>5.4999999999999997E-3</v>
      </c>
      <c r="J1660" s="240">
        <v>151108.56</v>
      </c>
      <c r="L1660" s="249"/>
      <c r="M1660" s="250"/>
      <c r="O1660" s="248"/>
    </row>
    <row r="1661" spans="1:15" x14ac:dyDescent="0.25">
      <c r="A1661" s="240" t="s">
        <v>508</v>
      </c>
      <c r="B1661" s="239">
        <v>23657502</v>
      </c>
      <c r="C1661" s="240" t="s">
        <v>404</v>
      </c>
      <c r="E1661" s="243">
        <v>45631</v>
      </c>
      <c r="G1661" s="240">
        <v>0</v>
      </c>
      <c r="H1661" s="240">
        <v>357</v>
      </c>
      <c r="I1661" s="242">
        <v>5.4999999999999997E-3</v>
      </c>
      <c r="J1661" s="240">
        <v>64940</v>
      </c>
      <c r="L1661" s="249"/>
      <c r="M1661" s="250"/>
      <c r="O1661" s="248"/>
    </row>
    <row r="1662" spans="1:15" x14ac:dyDescent="0.25">
      <c r="A1662" s="240" t="s">
        <v>508</v>
      </c>
      <c r="B1662" s="239">
        <v>23657502</v>
      </c>
      <c r="C1662" s="240" t="s">
        <v>404</v>
      </c>
      <c r="E1662" s="243">
        <v>45631</v>
      </c>
      <c r="G1662" s="240">
        <v>0</v>
      </c>
      <c r="H1662" s="240">
        <v>399</v>
      </c>
      <c r="I1662" s="242">
        <v>5.4999999999999997E-3</v>
      </c>
      <c r="J1662" s="240">
        <v>72550.3</v>
      </c>
      <c r="L1662" s="249"/>
      <c r="M1662" s="250"/>
      <c r="O1662" s="248"/>
    </row>
    <row r="1663" spans="1:15" x14ac:dyDescent="0.25">
      <c r="A1663" s="240" t="s">
        <v>508</v>
      </c>
      <c r="B1663" s="239">
        <v>23657502</v>
      </c>
      <c r="C1663" s="240" t="s">
        <v>404</v>
      </c>
      <c r="E1663" s="243">
        <v>45631</v>
      </c>
      <c r="G1663" s="240">
        <v>0</v>
      </c>
      <c r="H1663" s="240">
        <v>309</v>
      </c>
      <c r="I1663" s="242">
        <v>5.4999999999999997E-3</v>
      </c>
      <c r="J1663" s="240">
        <v>56169.144</v>
      </c>
      <c r="L1663" s="249"/>
      <c r="M1663" s="250"/>
      <c r="O1663" s="248"/>
    </row>
    <row r="1664" spans="1:15" x14ac:dyDescent="0.25">
      <c r="A1664" s="240" t="s">
        <v>508</v>
      </c>
      <c r="B1664" s="239">
        <v>23657502</v>
      </c>
      <c r="C1664" s="240" t="s">
        <v>404</v>
      </c>
      <c r="E1664" s="243">
        <v>45631</v>
      </c>
      <c r="G1664" s="240">
        <v>0</v>
      </c>
      <c r="H1664" s="240">
        <v>502</v>
      </c>
      <c r="I1664" s="242">
        <v>5.4999999999999997E-3</v>
      </c>
      <c r="J1664" s="240">
        <v>91226.687999999995</v>
      </c>
      <c r="L1664" s="249"/>
      <c r="M1664" s="250"/>
      <c r="O1664" s="248"/>
    </row>
    <row r="1665" spans="1:15" x14ac:dyDescent="0.25">
      <c r="A1665" s="240" t="s">
        <v>508</v>
      </c>
      <c r="B1665" s="239">
        <v>23657502</v>
      </c>
      <c r="C1665" s="240" t="s">
        <v>404</v>
      </c>
      <c r="E1665" s="243">
        <v>45631</v>
      </c>
      <c r="G1665" s="240">
        <v>0</v>
      </c>
      <c r="H1665" s="240">
        <v>357</v>
      </c>
      <c r="I1665" s="242">
        <v>5.4999999999999997E-3</v>
      </c>
      <c r="J1665" s="240">
        <v>64940</v>
      </c>
      <c r="L1665" s="249"/>
      <c r="M1665" s="250"/>
      <c r="O1665" s="248"/>
    </row>
    <row r="1666" spans="1:15" x14ac:dyDescent="0.25">
      <c r="A1666" s="240" t="s">
        <v>508</v>
      </c>
      <c r="B1666" s="239">
        <v>23657502</v>
      </c>
      <c r="C1666" s="240" t="s">
        <v>404</v>
      </c>
      <c r="E1666" s="243">
        <v>45631</v>
      </c>
      <c r="G1666" s="240">
        <v>0</v>
      </c>
      <c r="H1666" s="240">
        <v>307</v>
      </c>
      <c r="I1666" s="242">
        <v>5.4999999999999997E-3</v>
      </c>
      <c r="J1666" s="240">
        <v>55740.2</v>
      </c>
      <c r="L1666" s="249"/>
      <c r="M1666" s="250"/>
      <c r="O1666" s="248"/>
    </row>
    <row r="1667" spans="1:15" x14ac:dyDescent="0.25">
      <c r="A1667" s="240" t="s">
        <v>508</v>
      </c>
      <c r="B1667" s="239">
        <v>23657502</v>
      </c>
      <c r="C1667" s="240" t="s">
        <v>404</v>
      </c>
      <c r="E1667" s="243">
        <v>45631</v>
      </c>
      <c r="G1667" s="240">
        <v>0</v>
      </c>
      <c r="H1667" s="240">
        <v>644</v>
      </c>
      <c r="I1667" s="242">
        <v>5.4999999999999997E-3</v>
      </c>
      <c r="J1667" s="240">
        <v>117016.963</v>
      </c>
      <c r="L1667" s="249"/>
      <c r="M1667" s="250"/>
      <c r="O1667" s="248"/>
    </row>
    <row r="1668" spans="1:15" x14ac:dyDescent="0.25">
      <c r="A1668" s="240" t="s">
        <v>508</v>
      </c>
      <c r="B1668" s="239">
        <v>23657502</v>
      </c>
      <c r="C1668" s="240" t="s">
        <v>404</v>
      </c>
      <c r="E1668" s="243">
        <v>45631</v>
      </c>
      <c r="G1668" s="240">
        <v>0</v>
      </c>
      <c r="H1668" s="240">
        <v>1180</v>
      </c>
      <c r="I1668" s="242">
        <v>5.4999999999999997E-3</v>
      </c>
      <c r="J1668" s="240">
        <v>214577.2</v>
      </c>
      <c r="L1668" s="249"/>
      <c r="M1668" s="250"/>
      <c r="O1668" s="248"/>
    </row>
    <row r="1669" spans="1:15" x14ac:dyDescent="0.25">
      <c r="A1669" s="240" t="s">
        <v>508</v>
      </c>
      <c r="B1669" s="239">
        <v>23657502</v>
      </c>
      <c r="C1669" s="240" t="s">
        <v>404</v>
      </c>
      <c r="E1669" s="243">
        <v>45631</v>
      </c>
      <c r="G1669" s="240">
        <v>0</v>
      </c>
      <c r="H1669" s="240">
        <v>531</v>
      </c>
      <c r="I1669" s="242">
        <v>5.4999999999999997E-3</v>
      </c>
      <c r="J1669" s="240">
        <v>96497.2</v>
      </c>
      <c r="L1669" s="249"/>
      <c r="M1669" s="250"/>
      <c r="O1669" s="248"/>
    </row>
    <row r="1670" spans="1:15" x14ac:dyDescent="0.25">
      <c r="A1670" s="240" t="s">
        <v>508</v>
      </c>
      <c r="B1670" s="239">
        <v>23657502</v>
      </c>
      <c r="C1670" s="240" t="s">
        <v>404</v>
      </c>
      <c r="E1670" s="243">
        <v>45631</v>
      </c>
      <c r="G1670" s="240">
        <v>0</v>
      </c>
      <c r="H1670" s="240">
        <v>1084</v>
      </c>
      <c r="I1670" s="242">
        <v>5.4999999999999997E-3</v>
      </c>
      <c r="J1670" s="240">
        <v>197135.44</v>
      </c>
      <c r="L1670" s="249"/>
      <c r="M1670" s="250"/>
      <c r="O1670" s="248"/>
    </row>
    <row r="1671" spans="1:15" x14ac:dyDescent="0.25">
      <c r="A1671" s="240" t="s">
        <v>508</v>
      </c>
      <c r="B1671" s="239">
        <v>23657502</v>
      </c>
      <c r="C1671" s="240" t="s">
        <v>404</v>
      </c>
      <c r="E1671" s="243">
        <v>45631</v>
      </c>
      <c r="G1671" s="240">
        <v>0</v>
      </c>
      <c r="H1671" s="240">
        <v>377</v>
      </c>
      <c r="I1671" s="242">
        <v>5.4999999999999997E-3</v>
      </c>
      <c r="J1671" s="240">
        <v>68621.675000000003</v>
      </c>
      <c r="L1671" s="249"/>
      <c r="M1671" s="250"/>
      <c r="O1671" s="248"/>
    </row>
    <row r="1672" spans="1:15" x14ac:dyDescent="0.25">
      <c r="A1672" s="240" t="s">
        <v>508</v>
      </c>
      <c r="B1672" s="239">
        <v>23657502</v>
      </c>
      <c r="C1672" s="240" t="s">
        <v>404</v>
      </c>
      <c r="E1672" s="243">
        <v>45631</v>
      </c>
      <c r="G1672" s="240">
        <v>0</v>
      </c>
      <c r="H1672" s="240">
        <v>677</v>
      </c>
      <c r="I1672" s="242">
        <v>5.4999999999999997E-3</v>
      </c>
      <c r="J1672" s="240">
        <v>123074.505</v>
      </c>
      <c r="L1672" s="249"/>
      <c r="M1672" s="250"/>
      <c r="O1672" s="248"/>
    </row>
    <row r="1673" spans="1:15" x14ac:dyDescent="0.25">
      <c r="A1673" s="240" t="s">
        <v>508</v>
      </c>
      <c r="B1673" s="239">
        <v>23657502</v>
      </c>
      <c r="C1673" s="240" t="s">
        <v>404</v>
      </c>
      <c r="E1673" s="243">
        <v>45631</v>
      </c>
      <c r="G1673" s="240">
        <v>0</v>
      </c>
      <c r="H1673" s="240">
        <v>395</v>
      </c>
      <c r="I1673" s="242">
        <v>5.4999999999999997E-3</v>
      </c>
      <c r="J1673" s="240">
        <v>71773.11</v>
      </c>
      <c r="L1673" s="249"/>
      <c r="M1673" s="250"/>
      <c r="O1673" s="248"/>
    </row>
    <row r="1674" spans="1:15" x14ac:dyDescent="0.25">
      <c r="A1674" s="240" t="s">
        <v>508</v>
      </c>
      <c r="B1674" s="239">
        <v>23657502</v>
      </c>
      <c r="C1674" s="240" t="s">
        <v>404</v>
      </c>
      <c r="E1674" s="243">
        <v>45631</v>
      </c>
      <c r="G1674" s="240">
        <v>0</v>
      </c>
      <c r="H1674" s="240">
        <v>693</v>
      </c>
      <c r="I1674" s="242">
        <v>5.4999999999999997E-3</v>
      </c>
      <c r="J1674" s="240">
        <v>126017.2</v>
      </c>
      <c r="L1674" s="249"/>
      <c r="M1674" s="250"/>
      <c r="O1674" s="248"/>
    </row>
    <row r="1675" spans="1:15" x14ac:dyDescent="0.25">
      <c r="A1675" s="240" t="s">
        <v>508</v>
      </c>
      <c r="B1675" s="239">
        <v>23657502</v>
      </c>
      <c r="C1675" s="240" t="s">
        <v>404</v>
      </c>
      <c r="E1675" s="243">
        <v>45631</v>
      </c>
      <c r="G1675" s="240">
        <v>0</v>
      </c>
      <c r="H1675" s="240">
        <v>307</v>
      </c>
      <c r="I1675" s="242">
        <v>5.4999999999999997E-3</v>
      </c>
      <c r="J1675" s="240">
        <v>55757.973019999998</v>
      </c>
      <c r="L1675" s="249"/>
      <c r="M1675" s="250"/>
      <c r="O1675" s="248"/>
    </row>
    <row r="1676" spans="1:15" x14ac:dyDescent="0.25">
      <c r="A1676" s="240" t="s">
        <v>508</v>
      </c>
      <c r="B1676" s="239">
        <v>23657502</v>
      </c>
      <c r="C1676" s="240" t="s">
        <v>404</v>
      </c>
      <c r="E1676" s="243">
        <v>45631</v>
      </c>
      <c r="G1676" s="240">
        <v>0</v>
      </c>
      <c r="H1676" s="240">
        <v>619</v>
      </c>
      <c r="I1676" s="242">
        <v>5.4999999999999997E-3</v>
      </c>
      <c r="J1676" s="240">
        <v>112561.875</v>
      </c>
      <c r="L1676" s="249"/>
      <c r="M1676" s="250"/>
      <c r="O1676" s="248"/>
    </row>
    <row r="1677" spans="1:15" x14ac:dyDescent="0.25">
      <c r="A1677" s="240" t="s">
        <v>508</v>
      </c>
      <c r="B1677" s="239">
        <v>23657502</v>
      </c>
      <c r="C1677" s="240" t="s">
        <v>404</v>
      </c>
      <c r="E1677" s="243">
        <v>45631</v>
      </c>
      <c r="G1677" s="240">
        <v>0</v>
      </c>
      <c r="H1677" s="240">
        <v>670</v>
      </c>
      <c r="I1677" s="242">
        <v>5.4999999999999997E-3</v>
      </c>
      <c r="J1677" s="240">
        <v>121761.675</v>
      </c>
      <c r="L1677" s="249"/>
      <c r="M1677" s="250"/>
      <c r="O1677" s="248"/>
    </row>
    <row r="1678" spans="1:15" x14ac:dyDescent="0.25">
      <c r="A1678" s="240" t="s">
        <v>508</v>
      </c>
      <c r="B1678" s="239">
        <v>23657502</v>
      </c>
      <c r="C1678" s="240" t="s">
        <v>404</v>
      </c>
      <c r="E1678" s="243">
        <v>45631</v>
      </c>
      <c r="G1678" s="240">
        <v>0</v>
      </c>
      <c r="H1678" s="240">
        <v>1025</v>
      </c>
      <c r="I1678" s="242">
        <v>5.4999999999999997E-3</v>
      </c>
      <c r="J1678" s="240">
        <v>186446.12875999999</v>
      </c>
      <c r="L1678" s="249"/>
      <c r="M1678" s="250"/>
      <c r="O1678" s="248"/>
    </row>
    <row r="1679" spans="1:15" x14ac:dyDescent="0.25">
      <c r="A1679" s="240" t="s">
        <v>508</v>
      </c>
      <c r="B1679" s="239">
        <v>23657502</v>
      </c>
      <c r="C1679" s="240" t="s">
        <v>404</v>
      </c>
      <c r="E1679" s="243">
        <v>45631</v>
      </c>
      <c r="G1679" s="240">
        <v>0</v>
      </c>
      <c r="H1679" s="240">
        <v>309</v>
      </c>
      <c r="I1679" s="242">
        <v>5.4999999999999997E-3</v>
      </c>
      <c r="J1679" s="240">
        <v>56260</v>
      </c>
      <c r="L1679" s="249"/>
      <c r="M1679" s="250"/>
      <c r="O1679" s="248"/>
    </row>
    <row r="1680" spans="1:15" x14ac:dyDescent="0.25">
      <c r="A1680" s="240" t="s">
        <v>508</v>
      </c>
      <c r="B1680" s="239">
        <v>23657502</v>
      </c>
      <c r="C1680" s="240" t="s">
        <v>404</v>
      </c>
      <c r="E1680" s="243">
        <v>45631</v>
      </c>
      <c r="G1680" s="240">
        <v>0</v>
      </c>
      <c r="H1680" s="240">
        <v>531</v>
      </c>
      <c r="I1680" s="242">
        <v>5.4999999999999997E-3</v>
      </c>
      <c r="J1680" s="240">
        <v>96497.2</v>
      </c>
      <c r="L1680" s="249"/>
      <c r="M1680" s="250"/>
      <c r="O1680" s="248"/>
    </row>
    <row r="1681" spans="1:15" x14ac:dyDescent="0.25">
      <c r="A1681" s="240" t="s">
        <v>508</v>
      </c>
      <c r="B1681" s="239">
        <v>23657502</v>
      </c>
      <c r="C1681" s="240" t="s">
        <v>404</v>
      </c>
      <c r="E1681" s="243">
        <v>45631</v>
      </c>
      <c r="G1681" s="240">
        <v>0</v>
      </c>
      <c r="H1681" s="240">
        <v>451</v>
      </c>
      <c r="I1681" s="242">
        <v>5.4999999999999997E-3</v>
      </c>
      <c r="J1681" s="240">
        <v>81962.043999999994</v>
      </c>
      <c r="L1681" s="249"/>
      <c r="M1681" s="250"/>
      <c r="O1681" s="248"/>
    </row>
    <row r="1682" spans="1:15" x14ac:dyDescent="0.25">
      <c r="A1682" s="240" t="s">
        <v>508</v>
      </c>
      <c r="B1682" s="239">
        <v>23657502</v>
      </c>
      <c r="C1682" s="240" t="s">
        <v>404</v>
      </c>
      <c r="E1682" s="243">
        <v>45631</v>
      </c>
      <c r="G1682" s="240">
        <v>0</v>
      </c>
      <c r="H1682" s="240">
        <v>1061</v>
      </c>
      <c r="I1682" s="242">
        <v>5.4999999999999997E-3</v>
      </c>
      <c r="J1682" s="240">
        <v>192994.4</v>
      </c>
      <c r="L1682" s="249"/>
      <c r="M1682" s="250"/>
      <c r="O1682" s="248"/>
    </row>
    <row r="1683" spans="1:15" x14ac:dyDescent="0.25">
      <c r="A1683" s="240" t="s">
        <v>508</v>
      </c>
      <c r="B1683" s="239">
        <v>23657502</v>
      </c>
      <c r="C1683" s="240" t="s">
        <v>404</v>
      </c>
      <c r="E1683" s="243">
        <v>45631</v>
      </c>
      <c r="G1683" s="240">
        <v>0</v>
      </c>
      <c r="H1683" s="240">
        <v>280</v>
      </c>
      <c r="I1683" s="242">
        <v>5.4999999999999997E-3</v>
      </c>
      <c r="J1683" s="240">
        <v>50925.4</v>
      </c>
      <c r="L1683" s="249"/>
      <c r="M1683" s="250"/>
      <c r="O1683" s="248"/>
    </row>
    <row r="1684" spans="1:15" x14ac:dyDescent="0.25">
      <c r="A1684" s="240" t="s">
        <v>508</v>
      </c>
      <c r="B1684" s="239">
        <v>23657502</v>
      </c>
      <c r="C1684" s="240" t="s">
        <v>404</v>
      </c>
      <c r="E1684" s="243">
        <v>45631</v>
      </c>
      <c r="G1684" s="240">
        <v>0</v>
      </c>
      <c r="H1684" s="240">
        <v>531</v>
      </c>
      <c r="I1684" s="242">
        <v>5.4999999999999997E-3</v>
      </c>
      <c r="J1684" s="240">
        <v>96497.2</v>
      </c>
      <c r="L1684" s="249"/>
      <c r="M1684" s="250"/>
      <c r="O1684" s="248"/>
    </row>
    <row r="1685" spans="1:15" x14ac:dyDescent="0.25">
      <c r="A1685" s="240" t="s">
        <v>508</v>
      </c>
      <c r="B1685" s="239">
        <v>23657502</v>
      </c>
      <c r="C1685" s="240" t="s">
        <v>404</v>
      </c>
      <c r="E1685" s="243">
        <v>45631</v>
      </c>
      <c r="G1685" s="240">
        <v>0</v>
      </c>
      <c r="H1685" s="240">
        <v>413</v>
      </c>
      <c r="I1685" s="242">
        <v>5.4999999999999997E-3</v>
      </c>
      <c r="J1685" s="240">
        <v>75133.629499999995</v>
      </c>
      <c r="L1685" s="249"/>
      <c r="M1685" s="250"/>
      <c r="O1685" s="248"/>
    </row>
    <row r="1686" spans="1:15" x14ac:dyDescent="0.25">
      <c r="A1686" s="240" t="s">
        <v>508</v>
      </c>
      <c r="B1686" s="239">
        <v>23657502</v>
      </c>
      <c r="C1686" s="240" t="s">
        <v>404</v>
      </c>
      <c r="E1686" s="243">
        <v>45631</v>
      </c>
      <c r="G1686" s="240">
        <v>0</v>
      </c>
      <c r="H1686" s="240">
        <v>298</v>
      </c>
      <c r="I1686" s="242">
        <v>5.4999999999999997E-3</v>
      </c>
      <c r="J1686" s="240">
        <v>54168.800000000003</v>
      </c>
      <c r="L1686" s="249"/>
      <c r="M1686" s="250"/>
      <c r="O1686" s="248"/>
    </row>
    <row r="1687" spans="1:15" x14ac:dyDescent="0.25">
      <c r="A1687" s="240" t="s">
        <v>508</v>
      </c>
      <c r="B1687" s="239">
        <v>23657502</v>
      </c>
      <c r="C1687" s="240" t="s">
        <v>404</v>
      </c>
      <c r="E1687" s="243">
        <v>45631</v>
      </c>
      <c r="G1687" s="240">
        <v>0</v>
      </c>
      <c r="H1687" s="240">
        <v>414</v>
      </c>
      <c r="I1687" s="242">
        <v>5.4999999999999997E-3</v>
      </c>
      <c r="J1687" s="240">
        <v>75353.644</v>
      </c>
      <c r="L1687" s="249"/>
      <c r="M1687" s="250"/>
      <c r="O1687" s="248"/>
    </row>
    <row r="1688" spans="1:15" x14ac:dyDescent="0.25">
      <c r="A1688" s="240" t="s">
        <v>508</v>
      </c>
      <c r="B1688" s="239">
        <v>23657502</v>
      </c>
      <c r="C1688" s="240" t="s">
        <v>404</v>
      </c>
      <c r="E1688" s="243">
        <v>45631</v>
      </c>
      <c r="G1688" s="240">
        <v>0</v>
      </c>
      <c r="H1688" s="240">
        <v>531</v>
      </c>
      <c r="I1688" s="242">
        <v>5.4999999999999997E-3</v>
      </c>
      <c r="J1688" s="240">
        <v>96497.2</v>
      </c>
      <c r="L1688" s="249"/>
      <c r="M1688" s="250"/>
      <c r="O1688" s="248"/>
    </row>
    <row r="1689" spans="1:15" x14ac:dyDescent="0.25">
      <c r="A1689" s="240" t="s">
        <v>508</v>
      </c>
      <c r="B1689" s="239">
        <v>23657502</v>
      </c>
      <c r="C1689" s="240" t="s">
        <v>404</v>
      </c>
      <c r="E1689" s="243">
        <v>45631</v>
      </c>
      <c r="G1689" s="240">
        <v>0</v>
      </c>
      <c r="H1689" s="240">
        <v>284</v>
      </c>
      <c r="I1689" s="242">
        <v>5.4999999999999997E-3</v>
      </c>
      <c r="J1689" s="240">
        <v>51706.803999999996</v>
      </c>
      <c r="L1689" s="249"/>
      <c r="M1689" s="250"/>
      <c r="O1689" s="248"/>
    </row>
    <row r="1690" spans="1:15" x14ac:dyDescent="0.25">
      <c r="A1690" s="240" t="s">
        <v>508</v>
      </c>
      <c r="B1690" s="239">
        <v>23657502</v>
      </c>
      <c r="C1690" s="240" t="s">
        <v>404</v>
      </c>
      <c r="E1690" s="243">
        <v>45631</v>
      </c>
      <c r="G1690" s="240">
        <v>0</v>
      </c>
      <c r="H1690" s="240">
        <v>309</v>
      </c>
      <c r="I1690" s="242">
        <v>5.4999999999999997E-3</v>
      </c>
      <c r="J1690" s="240">
        <v>56169.144</v>
      </c>
      <c r="L1690" s="249"/>
      <c r="M1690" s="250"/>
      <c r="O1690" s="248"/>
    </row>
    <row r="1691" spans="1:15" x14ac:dyDescent="0.25">
      <c r="A1691" s="240" t="s">
        <v>508</v>
      </c>
      <c r="B1691" s="239">
        <v>23657502</v>
      </c>
      <c r="C1691" s="240" t="s">
        <v>404</v>
      </c>
      <c r="E1691" s="243">
        <v>45631</v>
      </c>
      <c r="G1691" s="240">
        <v>0</v>
      </c>
      <c r="H1691" s="240">
        <v>377</v>
      </c>
      <c r="I1691" s="242">
        <v>5.4999999999999997E-3</v>
      </c>
      <c r="J1691" s="240">
        <v>68621.675000000003</v>
      </c>
      <c r="L1691" s="249"/>
      <c r="M1691" s="250"/>
      <c r="O1691" s="248"/>
    </row>
    <row r="1692" spans="1:15" x14ac:dyDescent="0.25">
      <c r="A1692" s="240" t="s">
        <v>508</v>
      </c>
      <c r="B1692" s="239">
        <v>23657502</v>
      </c>
      <c r="C1692" s="240" t="s">
        <v>404</v>
      </c>
      <c r="E1692" s="243">
        <v>45631</v>
      </c>
      <c r="G1692" s="240">
        <v>0</v>
      </c>
      <c r="H1692" s="240">
        <v>531</v>
      </c>
      <c r="I1692" s="242">
        <v>5.4999999999999997E-3</v>
      </c>
      <c r="J1692" s="240">
        <v>96497.2</v>
      </c>
      <c r="L1692" s="249"/>
      <c r="M1692" s="250"/>
      <c r="O1692" s="248"/>
    </row>
    <row r="1693" spans="1:15" x14ac:dyDescent="0.25">
      <c r="A1693" s="240" t="s">
        <v>508</v>
      </c>
      <c r="B1693" s="239">
        <v>23657502</v>
      </c>
      <c r="C1693" s="240" t="s">
        <v>404</v>
      </c>
      <c r="E1693" s="243">
        <v>45631</v>
      </c>
      <c r="G1693" s="240">
        <v>0</v>
      </c>
      <c r="H1693" s="240">
        <v>353</v>
      </c>
      <c r="I1693" s="242">
        <v>5.4999999999999997E-3</v>
      </c>
      <c r="J1693" s="240">
        <v>64169.16</v>
      </c>
      <c r="L1693" s="249"/>
      <c r="M1693" s="250"/>
      <c r="O1693" s="248"/>
    </row>
    <row r="1694" spans="1:15" x14ac:dyDescent="0.25">
      <c r="A1694" s="240" t="s">
        <v>508</v>
      </c>
      <c r="B1694" s="239">
        <v>23657502</v>
      </c>
      <c r="C1694" s="240" t="s">
        <v>404</v>
      </c>
      <c r="E1694" s="243">
        <v>45631</v>
      </c>
      <c r="G1694" s="240">
        <v>0</v>
      </c>
      <c r="H1694" s="240">
        <v>649</v>
      </c>
      <c r="I1694" s="242">
        <v>5.4999999999999997E-3</v>
      </c>
      <c r="J1694" s="240">
        <v>118080</v>
      </c>
      <c r="L1694" s="249"/>
      <c r="M1694" s="250"/>
      <c r="O1694" s="248"/>
    </row>
    <row r="1695" spans="1:15" x14ac:dyDescent="0.25">
      <c r="A1695" s="240" t="s">
        <v>508</v>
      </c>
      <c r="B1695" s="239">
        <v>23657502</v>
      </c>
      <c r="C1695" s="240" t="s">
        <v>404</v>
      </c>
      <c r="E1695" s="243">
        <v>45631</v>
      </c>
      <c r="G1695" s="240">
        <v>0</v>
      </c>
      <c r="H1695" s="240">
        <v>274</v>
      </c>
      <c r="I1695" s="242">
        <v>5.4999999999999997E-3</v>
      </c>
      <c r="J1695" s="240">
        <v>49774.2</v>
      </c>
      <c r="L1695" s="249"/>
      <c r="M1695" s="250"/>
      <c r="O1695" s="248"/>
    </row>
    <row r="1696" spans="1:15" x14ac:dyDescent="0.25">
      <c r="A1696" s="240" t="s">
        <v>508</v>
      </c>
      <c r="B1696" s="239">
        <v>23657502</v>
      </c>
      <c r="C1696" s="240" t="s">
        <v>404</v>
      </c>
      <c r="E1696" s="243">
        <v>45631</v>
      </c>
      <c r="G1696" s="240">
        <v>0</v>
      </c>
      <c r="H1696" s="240">
        <v>303</v>
      </c>
      <c r="I1696" s="242">
        <v>5.4999999999999997E-3</v>
      </c>
      <c r="J1696" s="240">
        <v>55021.675000000003</v>
      </c>
      <c r="L1696" s="249"/>
      <c r="M1696" s="250"/>
      <c r="O1696" s="248"/>
    </row>
    <row r="1697" spans="1:15" x14ac:dyDescent="0.25">
      <c r="A1697" s="240" t="s">
        <v>508</v>
      </c>
      <c r="B1697" s="239">
        <v>23657502</v>
      </c>
      <c r="C1697" s="240" t="s">
        <v>404</v>
      </c>
      <c r="E1697" s="243">
        <v>45631</v>
      </c>
      <c r="G1697" s="240">
        <v>0</v>
      </c>
      <c r="H1697" s="240">
        <v>551</v>
      </c>
      <c r="I1697" s="242">
        <v>5.4999999999999997E-3</v>
      </c>
      <c r="J1697" s="240">
        <v>100193.819</v>
      </c>
      <c r="L1697" s="249"/>
      <c r="M1697" s="250"/>
      <c r="O1697" s="248"/>
    </row>
    <row r="1698" spans="1:15" x14ac:dyDescent="0.25">
      <c r="A1698" s="240" t="s">
        <v>508</v>
      </c>
      <c r="B1698" s="239">
        <v>23657502</v>
      </c>
      <c r="C1698" s="240" t="s">
        <v>404</v>
      </c>
      <c r="E1698" s="243">
        <v>45631</v>
      </c>
      <c r="G1698" s="240">
        <v>0</v>
      </c>
      <c r="H1698" s="240">
        <v>487</v>
      </c>
      <c r="I1698" s="242">
        <v>5.4999999999999997E-3</v>
      </c>
      <c r="J1698" s="240">
        <v>88496.11</v>
      </c>
      <c r="L1698" s="249"/>
      <c r="M1698" s="250"/>
      <c r="O1698" s="248"/>
    </row>
    <row r="1699" spans="1:15" x14ac:dyDescent="0.25">
      <c r="A1699" s="240" t="s">
        <v>508</v>
      </c>
      <c r="B1699" s="239">
        <v>23657502</v>
      </c>
      <c r="C1699" s="240" t="s">
        <v>404</v>
      </c>
      <c r="E1699" s="243">
        <v>45631</v>
      </c>
      <c r="G1699" s="240">
        <v>0</v>
      </c>
      <c r="H1699" s="240">
        <v>693</v>
      </c>
      <c r="I1699" s="242">
        <v>5.4999999999999997E-3</v>
      </c>
      <c r="J1699" s="240">
        <v>126017.2</v>
      </c>
      <c r="L1699" s="249"/>
      <c r="M1699" s="250"/>
      <c r="O1699" s="248"/>
    </row>
    <row r="1700" spans="1:15" x14ac:dyDescent="0.25">
      <c r="A1700" s="240" t="s">
        <v>508</v>
      </c>
      <c r="B1700" s="239">
        <v>23657502</v>
      </c>
      <c r="C1700" s="240" t="s">
        <v>404</v>
      </c>
      <c r="E1700" s="243">
        <v>45631</v>
      </c>
      <c r="G1700" s="240">
        <v>0</v>
      </c>
      <c r="H1700" s="240">
        <v>531</v>
      </c>
      <c r="I1700" s="242">
        <v>5.4999999999999997E-3</v>
      </c>
      <c r="J1700" s="240">
        <v>96497.2</v>
      </c>
      <c r="L1700" s="249"/>
      <c r="M1700" s="250"/>
      <c r="O1700" s="248"/>
    </row>
    <row r="1701" spans="1:15" x14ac:dyDescent="0.25">
      <c r="A1701" s="240" t="s">
        <v>508</v>
      </c>
      <c r="B1701" s="239">
        <v>23657502</v>
      </c>
      <c r="C1701" s="240" t="s">
        <v>404</v>
      </c>
      <c r="E1701" s="243">
        <v>45631</v>
      </c>
      <c r="G1701" s="240">
        <v>0</v>
      </c>
      <c r="H1701" s="240">
        <v>303</v>
      </c>
      <c r="I1701" s="242">
        <v>5.4999999999999997E-3</v>
      </c>
      <c r="J1701" s="240">
        <v>55021.675000000003</v>
      </c>
      <c r="L1701" s="249"/>
      <c r="M1701" s="250"/>
      <c r="O1701" s="248"/>
    </row>
    <row r="1702" spans="1:15" x14ac:dyDescent="0.25">
      <c r="A1702" s="240" t="s">
        <v>508</v>
      </c>
      <c r="B1702" s="239">
        <v>23657502</v>
      </c>
      <c r="C1702" s="240" t="s">
        <v>404</v>
      </c>
      <c r="E1702" s="243">
        <v>45631</v>
      </c>
      <c r="G1702" s="240">
        <v>0</v>
      </c>
      <c r="H1702" s="240">
        <v>461</v>
      </c>
      <c r="I1702" s="242">
        <v>5.4999999999999997E-3</v>
      </c>
      <c r="J1702" s="240">
        <v>83806.668000000005</v>
      </c>
      <c r="L1702" s="249"/>
      <c r="M1702" s="250"/>
      <c r="O1702" s="248"/>
    </row>
    <row r="1703" spans="1:15" x14ac:dyDescent="0.25">
      <c r="A1703" s="240" t="s">
        <v>508</v>
      </c>
      <c r="B1703" s="239">
        <v>23657502</v>
      </c>
      <c r="C1703" s="240" t="s">
        <v>404</v>
      </c>
      <c r="E1703" s="243">
        <v>45631</v>
      </c>
      <c r="G1703" s="240">
        <v>0</v>
      </c>
      <c r="H1703" s="240">
        <v>559</v>
      </c>
      <c r="I1703" s="242">
        <v>5.4999999999999997E-3</v>
      </c>
      <c r="J1703" s="240">
        <v>101576</v>
      </c>
      <c r="L1703" s="249"/>
      <c r="M1703" s="250"/>
      <c r="O1703" s="248"/>
    </row>
    <row r="1704" spans="1:15" x14ac:dyDescent="0.25">
      <c r="A1704" s="240" t="s">
        <v>508</v>
      </c>
      <c r="B1704" s="239">
        <v>23657502</v>
      </c>
      <c r="C1704" s="240" t="s">
        <v>404</v>
      </c>
      <c r="E1704" s="243">
        <v>45631</v>
      </c>
      <c r="G1704" s="240">
        <v>0</v>
      </c>
      <c r="H1704" s="240">
        <v>328</v>
      </c>
      <c r="I1704" s="242">
        <v>5.4999999999999997E-3</v>
      </c>
      <c r="J1704" s="240">
        <v>59554.400000000001</v>
      </c>
      <c r="L1704" s="249"/>
      <c r="M1704" s="250"/>
      <c r="O1704" s="248"/>
    </row>
    <row r="1705" spans="1:15" x14ac:dyDescent="0.25">
      <c r="A1705" s="240" t="s">
        <v>508</v>
      </c>
      <c r="B1705" s="239">
        <v>23657502</v>
      </c>
      <c r="C1705" s="240" t="s">
        <v>404</v>
      </c>
      <c r="E1705" s="243">
        <v>45631</v>
      </c>
      <c r="G1705" s="240">
        <v>0</v>
      </c>
      <c r="H1705" s="240">
        <v>460</v>
      </c>
      <c r="I1705" s="242">
        <v>5.4999999999999997E-3</v>
      </c>
      <c r="J1705" s="240">
        <v>83613.327699999994</v>
      </c>
      <c r="L1705" s="249"/>
      <c r="M1705" s="250"/>
      <c r="O1705" s="248"/>
    </row>
    <row r="1706" spans="1:15" x14ac:dyDescent="0.25">
      <c r="A1706" s="240" t="s">
        <v>508</v>
      </c>
      <c r="B1706" s="239">
        <v>23657502</v>
      </c>
      <c r="C1706" s="240" t="s">
        <v>404</v>
      </c>
      <c r="E1706" s="243">
        <v>45631</v>
      </c>
      <c r="G1706" s="240">
        <v>0</v>
      </c>
      <c r="H1706" s="240">
        <v>436</v>
      </c>
      <c r="I1706" s="242">
        <v>5.4999999999999997E-3</v>
      </c>
      <c r="J1706" s="240">
        <v>79360.2</v>
      </c>
      <c r="L1706" s="249"/>
      <c r="M1706" s="250"/>
      <c r="O1706" s="248"/>
    </row>
    <row r="1707" spans="1:15" x14ac:dyDescent="0.25">
      <c r="A1707" s="240" t="s">
        <v>508</v>
      </c>
      <c r="B1707" s="239">
        <v>23657502</v>
      </c>
      <c r="C1707" s="240" t="s">
        <v>404</v>
      </c>
      <c r="E1707" s="243">
        <v>45631</v>
      </c>
      <c r="G1707" s="240">
        <v>0</v>
      </c>
      <c r="H1707" s="240">
        <v>457</v>
      </c>
      <c r="I1707" s="242">
        <v>5.4999999999999997E-3</v>
      </c>
      <c r="J1707" s="240">
        <v>83174.399999999994</v>
      </c>
      <c r="L1707" s="249"/>
      <c r="M1707" s="250"/>
      <c r="O1707" s="248"/>
    </row>
    <row r="1708" spans="1:15" x14ac:dyDescent="0.25">
      <c r="A1708" s="240" t="s">
        <v>508</v>
      </c>
      <c r="B1708" s="239">
        <v>23657502</v>
      </c>
      <c r="C1708" s="240" t="s">
        <v>404</v>
      </c>
      <c r="E1708" s="243">
        <v>45631</v>
      </c>
      <c r="G1708" s="240">
        <v>0</v>
      </c>
      <c r="H1708" s="240">
        <v>554</v>
      </c>
      <c r="I1708" s="242">
        <v>5.4999999999999997E-3</v>
      </c>
      <c r="J1708" s="240">
        <v>100638.432</v>
      </c>
      <c r="L1708" s="249"/>
      <c r="M1708" s="250"/>
      <c r="O1708" s="248"/>
    </row>
    <row r="1709" spans="1:15" x14ac:dyDescent="0.25">
      <c r="A1709" s="240" t="s">
        <v>508</v>
      </c>
      <c r="B1709" s="239">
        <v>23657502</v>
      </c>
      <c r="C1709" s="240" t="s">
        <v>404</v>
      </c>
      <c r="E1709" s="243">
        <v>45631</v>
      </c>
      <c r="G1709" s="240">
        <v>0</v>
      </c>
      <c r="H1709" s="240">
        <v>383</v>
      </c>
      <c r="I1709" s="242">
        <v>5.4999999999999997E-3</v>
      </c>
      <c r="J1709" s="240">
        <v>69647.039999999994</v>
      </c>
      <c r="L1709" s="249"/>
      <c r="M1709" s="250"/>
      <c r="O1709" s="248"/>
    </row>
    <row r="1710" spans="1:15" x14ac:dyDescent="0.25">
      <c r="A1710" s="240" t="s">
        <v>508</v>
      </c>
      <c r="B1710" s="239">
        <v>23657502</v>
      </c>
      <c r="C1710" s="240" t="s">
        <v>404</v>
      </c>
      <c r="E1710" s="243">
        <v>45631</v>
      </c>
      <c r="G1710" s="240">
        <v>0</v>
      </c>
      <c r="H1710" s="240">
        <v>313</v>
      </c>
      <c r="I1710" s="242">
        <v>5.4999999999999997E-3</v>
      </c>
      <c r="J1710" s="240">
        <v>56857.904000000002</v>
      </c>
      <c r="L1710" s="249"/>
      <c r="M1710" s="250"/>
      <c r="O1710" s="248"/>
    </row>
    <row r="1711" spans="1:15" x14ac:dyDescent="0.25">
      <c r="A1711" s="240" t="s">
        <v>508</v>
      </c>
      <c r="B1711" s="239">
        <v>23657502</v>
      </c>
      <c r="C1711" s="240" t="s">
        <v>404</v>
      </c>
      <c r="E1711" s="243">
        <v>45631</v>
      </c>
      <c r="G1711" s="240">
        <v>0</v>
      </c>
      <c r="H1711" s="240">
        <v>598</v>
      </c>
      <c r="I1711" s="242">
        <v>5.4999999999999997E-3</v>
      </c>
      <c r="J1711" s="240">
        <v>108755.955</v>
      </c>
      <c r="L1711" s="249"/>
      <c r="M1711" s="250"/>
      <c r="O1711" s="248"/>
    </row>
    <row r="1712" spans="1:15" x14ac:dyDescent="0.25">
      <c r="A1712" s="240" t="s">
        <v>508</v>
      </c>
      <c r="B1712" s="239">
        <v>23657502</v>
      </c>
      <c r="C1712" s="240" t="s">
        <v>404</v>
      </c>
      <c r="E1712" s="243">
        <v>45631</v>
      </c>
      <c r="G1712" s="240">
        <v>0</v>
      </c>
      <c r="H1712" s="240">
        <v>772</v>
      </c>
      <c r="I1712" s="242">
        <v>5.4999999999999997E-3</v>
      </c>
      <c r="J1712" s="240">
        <v>140444.79999999999</v>
      </c>
      <c r="L1712" s="249"/>
      <c r="M1712" s="250"/>
      <c r="O1712" s="248"/>
    </row>
    <row r="1713" spans="1:15" x14ac:dyDescent="0.25">
      <c r="A1713" s="240" t="s">
        <v>508</v>
      </c>
      <c r="B1713" s="239">
        <v>23657502</v>
      </c>
      <c r="C1713" s="240" t="s">
        <v>404</v>
      </c>
      <c r="E1713" s="243">
        <v>45631</v>
      </c>
      <c r="G1713" s="240">
        <v>0</v>
      </c>
      <c r="H1713" s="240">
        <v>357</v>
      </c>
      <c r="I1713" s="242">
        <v>5.4999999999999997E-3</v>
      </c>
      <c r="J1713" s="240">
        <v>64940</v>
      </c>
      <c r="L1713" s="249"/>
      <c r="M1713" s="250"/>
      <c r="O1713" s="248"/>
    </row>
    <row r="1714" spans="1:15" x14ac:dyDescent="0.25">
      <c r="A1714" s="240" t="s">
        <v>508</v>
      </c>
      <c r="B1714" s="239">
        <v>23657502</v>
      </c>
      <c r="C1714" s="240" t="s">
        <v>404</v>
      </c>
      <c r="E1714" s="243">
        <v>45631</v>
      </c>
      <c r="G1714" s="240">
        <v>0</v>
      </c>
      <c r="H1714" s="240">
        <v>507</v>
      </c>
      <c r="I1714" s="242">
        <v>5.4999999999999997E-3</v>
      </c>
      <c r="J1714" s="240">
        <v>92192.83</v>
      </c>
      <c r="L1714" s="249"/>
      <c r="M1714" s="250"/>
      <c r="O1714" s="248"/>
    </row>
    <row r="1715" spans="1:15" x14ac:dyDescent="0.25">
      <c r="A1715" s="240" t="s">
        <v>508</v>
      </c>
      <c r="B1715" s="239">
        <v>23657502</v>
      </c>
      <c r="C1715" s="240" t="s">
        <v>404</v>
      </c>
      <c r="E1715" s="243">
        <v>45631</v>
      </c>
      <c r="G1715" s="240">
        <v>0</v>
      </c>
      <c r="H1715" s="240">
        <v>428</v>
      </c>
      <c r="I1715" s="242">
        <v>5.4999999999999997E-3</v>
      </c>
      <c r="J1715" s="240">
        <v>77788.800000000003</v>
      </c>
      <c r="L1715" s="249"/>
      <c r="M1715" s="250"/>
      <c r="O1715" s="248"/>
    </row>
    <row r="1716" spans="1:15" x14ac:dyDescent="0.25">
      <c r="A1716" s="240" t="s">
        <v>508</v>
      </c>
      <c r="B1716" s="239">
        <v>23657502</v>
      </c>
      <c r="C1716" s="240" t="s">
        <v>404</v>
      </c>
      <c r="E1716" s="243">
        <v>45631</v>
      </c>
      <c r="G1716" s="240">
        <v>0</v>
      </c>
      <c r="H1716" s="240">
        <v>298</v>
      </c>
      <c r="I1716" s="242">
        <v>5.4999999999999997E-3</v>
      </c>
      <c r="J1716" s="240">
        <v>54168.800000000003</v>
      </c>
      <c r="L1716" s="249"/>
      <c r="M1716" s="250"/>
      <c r="O1716" s="248"/>
    </row>
    <row r="1717" spans="1:15" x14ac:dyDescent="0.25">
      <c r="A1717" s="240" t="s">
        <v>508</v>
      </c>
      <c r="B1717" s="239">
        <v>23657502</v>
      </c>
      <c r="C1717" s="240" t="s">
        <v>404</v>
      </c>
      <c r="E1717" s="243">
        <v>45631</v>
      </c>
      <c r="G1717" s="240">
        <v>0</v>
      </c>
      <c r="H1717" s="240">
        <v>548</v>
      </c>
      <c r="I1717" s="242">
        <v>5.4999999999999997E-3</v>
      </c>
      <c r="J1717" s="240">
        <v>99605.024999999994</v>
      </c>
      <c r="L1717" s="249"/>
      <c r="M1717" s="250"/>
      <c r="O1717" s="248"/>
    </row>
    <row r="1718" spans="1:15" x14ac:dyDescent="0.25">
      <c r="A1718" s="240" t="s">
        <v>508</v>
      </c>
      <c r="B1718" s="239">
        <v>23657502</v>
      </c>
      <c r="C1718" s="240" t="s">
        <v>404</v>
      </c>
      <c r="E1718" s="243">
        <v>45631</v>
      </c>
      <c r="G1718" s="240">
        <v>0</v>
      </c>
      <c r="H1718" s="240">
        <v>436</v>
      </c>
      <c r="I1718" s="242">
        <v>5.4999999999999997E-3</v>
      </c>
      <c r="J1718" s="240">
        <v>79360.2</v>
      </c>
      <c r="L1718" s="249"/>
      <c r="M1718" s="250"/>
      <c r="O1718" s="248"/>
    </row>
    <row r="1719" spans="1:15" x14ac:dyDescent="0.25">
      <c r="A1719" s="240" t="s">
        <v>508</v>
      </c>
      <c r="B1719" s="239">
        <v>23657502</v>
      </c>
      <c r="C1719" s="240" t="s">
        <v>404</v>
      </c>
      <c r="E1719" s="243">
        <v>45631</v>
      </c>
      <c r="G1719" s="240">
        <v>0</v>
      </c>
      <c r="H1719" s="240">
        <v>475</v>
      </c>
      <c r="I1719" s="242">
        <v>5.4999999999999997E-3</v>
      </c>
      <c r="J1719" s="240">
        <v>86339.6</v>
      </c>
      <c r="L1719" s="249"/>
      <c r="M1719" s="250"/>
      <c r="O1719" s="248"/>
    </row>
    <row r="1720" spans="1:15" x14ac:dyDescent="0.25">
      <c r="A1720" s="240" t="s">
        <v>508</v>
      </c>
      <c r="B1720" s="239">
        <v>23657502</v>
      </c>
      <c r="C1720" s="240" t="s">
        <v>404</v>
      </c>
      <c r="E1720" s="243">
        <v>45631</v>
      </c>
      <c r="G1720" s="240">
        <v>0</v>
      </c>
      <c r="H1720" s="240">
        <v>475</v>
      </c>
      <c r="I1720" s="242">
        <v>5.4999999999999997E-3</v>
      </c>
      <c r="J1720" s="240">
        <v>86339.6</v>
      </c>
      <c r="L1720" s="249"/>
      <c r="M1720" s="250"/>
      <c r="O1720" s="248"/>
    </row>
    <row r="1721" spans="1:15" x14ac:dyDescent="0.25">
      <c r="A1721" s="240" t="s">
        <v>508</v>
      </c>
      <c r="B1721" s="239">
        <v>23657502</v>
      </c>
      <c r="C1721" s="240" t="s">
        <v>404</v>
      </c>
      <c r="E1721" s="243">
        <v>45631</v>
      </c>
      <c r="G1721" s="240">
        <v>0</v>
      </c>
      <c r="H1721" s="240">
        <v>475</v>
      </c>
      <c r="I1721" s="242">
        <v>5.4999999999999997E-3</v>
      </c>
      <c r="J1721" s="240">
        <v>86339.6</v>
      </c>
      <c r="L1721" s="249"/>
      <c r="M1721" s="250"/>
      <c r="O1721" s="248"/>
    </row>
    <row r="1722" spans="1:15" x14ac:dyDescent="0.25">
      <c r="A1722" s="240" t="s">
        <v>508</v>
      </c>
      <c r="B1722" s="239">
        <v>23657502</v>
      </c>
      <c r="C1722" s="240" t="s">
        <v>404</v>
      </c>
      <c r="E1722" s="243">
        <v>45631</v>
      </c>
      <c r="G1722" s="240">
        <v>0</v>
      </c>
      <c r="H1722" s="240">
        <v>929</v>
      </c>
      <c r="I1722" s="242">
        <v>5.4999999999999997E-3</v>
      </c>
      <c r="J1722" s="240">
        <v>168990.32750000001</v>
      </c>
      <c r="L1722" s="249"/>
      <c r="M1722" s="250"/>
      <c r="O1722" s="248"/>
    </row>
    <row r="1723" spans="1:15" x14ac:dyDescent="0.25">
      <c r="A1723" s="240" t="s">
        <v>508</v>
      </c>
      <c r="B1723" s="239">
        <v>23657502</v>
      </c>
      <c r="C1723" s="240" t="s">
        <v>404</v>
      </c>
      <c r="E1723" s="243">
        <v>45631</v>
      </c>
      <c r="G1723" s="240">
        <v>0</v>
      </c>
      <c r="H1723" s="240">
        <v>475</v>
      </c>
      <c r="I1723" s="242">
        <v>5.4999999999999997E-3</v>
      </c>
      <c r="J1723" s="240">
        <v>86339.6</v>
      </c>
      <c r="L1723" s="249"/>
      <c r="M1723" s="250"/>
      <c r="O1723" s="248"/>
    </row>
    <row r="1724" spans="1:15" x14ac:dyDescent="0.25">
      <c r="A1724" s="240" t="s">
        <v>508</v>
      </c>
      <c r="B1724" s="239">
        <v>23657502</v>
      </c>
      <c r="C1724" s="240" t="s">
        <v>404</v>
      </c>
      <c r="E1724" s="243">
        <v>45631</v>
      </c>
      <c r="G1724" s="240">
        <v>0</v>
      </c>
      <c r="H1724" s="240">
        <v>475</v>
      </c>
      <c r="I1724" s="242">
        <v>5.4999999999999997E-3</v>
      </c>
      <c r="J1724" s="240">
        <v>86339.6</v>
      </c>
      <c r="L1724" s="249"/>
      <c r="M1724" s="250"/>
      <c r="O1724" s="248"/>
    </row>
    <row r="1725" spans="1:15" x14ac:dyDescent="0.25">
      <c r="A1725" s="240" t="s">
        <v>508</v>
      </c>
      <c r="B1725" s="239">
        <v>23657502</v>
      </c>
      <c r="C1725" s="240" t="s">
        <v>404</v>
      </c>
      <c r="E1725" s="243">
        <v>45631</v>
      </c>
      <c r="G1725" s="240">
        <v>0</v>
      </c>
      <c r="H1725" s="240">
        <v>462</v>
      </c>
      <c r="I1725" s="242">
        <v>5.4999999999999997E-3</v>
      </c>
      <c r="J1725" s="240">
        <v>84073.5</v>
      </c>
      <c r="L1725" s="249"/>
      <c r="M1725" s="250"/>
      <c r="O1725" s="248"/>
    </row>
    <row r="1726" spans="1:15" x14ac:dyDescent="0.25">
      <c r="A1726" s="240" t="s">
        <v>508</v>
      </c>
      <c r="B1726" s="239">
        <v>23657502</v>
      </c>
      <c r="C1726" s="240" t="s">
        <v>404</v>
      </c>
      <c r="E1726" s="243">
        <v>45631</v>
      </c>
      <c r="G1726" s="240">
        <v>0</v>
      </c>
      <c r="H1726" s="240">
        <v>531</v>
      </c>
      <c r="I1726" s="242">
        <v>5.4999999999999997E-3</v>
      </c>
      <c r="J1726" s="240">
        <v>96470.52</v>
      </c>
      <c r="L1726" s="249"/>
      <c r="M1726" s="250"/>
      <c r="O1726" s="248"/>
    </row>
    <row r="1727" spans="1:15" x14ac:dyDescent="0.25">
      <c r="A1727" s="240" t="s">
        <v>508</v>
      </c>
      <c r="B1727" s="239">
        <v>23657502</v>
      </c>
      <c r="C1727" s="240" t="s">
        <v>404</v>
      </c>
      <c r="E1727" s="243">
        <v>45631</v>
      </c>
      <c r="G1727" s="240">
        <v>0</v>
      </c>
      <c r="H1727" s="240">
        <v>291</v>
      </c>
      <c r="I1727" s="242">
        <v>5.4999999999999997E-3</v>
      </c>
      <c r="J1727" s="240">
        <v>52971.3</v>
      </c>
      <c r="L1727" s="249"/>
      <c r="M1727" s="250"/>
      <c r="O1727" s="248"/>
    </row>
    <row r="1728" spans="1:15" x14ac:dyDescent="0.25">
      <c r="A1728" s="240" t="s">
        <v>508</v>
      </c>
      <c r="B1728" s="239">
        <v>23657502</v>
      </c>
      <c r="C1728" s="240" t="s">
        <v>404</v>
      </c>
      <c r="E1728" s="243">
        <v>45631</v>
      </c>
      <c r="G1728" s="240">
        <v>0</v>
      </c>
      <c r="H1728" s="240">
        <v>392</v>
      </c>
      <c r="I1728" s="242">
        <v>5.4999999999999997E-3</v>
      </c>
      <c r="J1728" s="240">
        <v>71356.820000000007</v>
      </c>
      <c r="L1728" s="249"/>
      <c r="M1728" s="250"/>
      <c r="O1728" s="248"/>
    </row>
    <row r="1729" spans="1:15" x14ac:dyDescent="0.25">
      <c r="A1729" s="240" t="s">
        <v>508</v>
      </c>
      <c r="B1729" s="239">
        <v>23657502</v>
      </c>
      <c r="C1729" s="240" t="s">
        <v>404</v>
      </c>
      <c r="E1729" s="243">
        <v>45631</v>
      </c>
      <c r="G1729" s="240">
        <v>0</v>
      </c>
      <c r="H1729" s="240">
        <v>406</v>
      </c>
      <c r="I1729" s="242">
        <v>5.4999999999999997E-3</v>
      </c>
      <c r="J1729" s="240">
        <v>73822.399999999994</v>
      </c>
      <c r="L1729" s="249"/>
      <c r="M1729" s="250"/>
      <c r="O1729" s="248"/>
    </row>
    <row r="1730" spans="1:15" x14ac:dyDescent="0.25">
      <c r="A1730" s="240" t="s">
        <v>508</v>
      </c>
      <c r="B1730" s="239">
        <v>23657502</v>
      </c>
      <c r="C1730" s="240" t="s">
        <v>404</v>
      </c>
      <c r="E1730" s="243">
        <v>45631</v>
      </c>
      <c r="G1730" s="240">
        <v>0</v>
      </c>
      <c r="H1730" s="240">
        <v>475</v>
      </c>
      <c r="I1730" s="242">
        <v>5.4999999999999997E-3</v>
      </c>
      <c r="J1730" s="240">
        <v>86339.6</v>
      </c>
      <c r="L1730" s="249"/>
      <c r="M1730" s="250"/>
      <c r="O1730" s="248"/>
    </row>
    <row r="1731" spans="1:15" x14ac:dyDescent="0.25">
      <c r="A1731" s="240" t="s">
        <v>508</v>
      </c>
      <c r="B1731" s="239">
        <v>23657502</v>
      </c>
      <c r="C1731" s="240" t="s">
        <v>404</v>
      </c>
      <c r="E1731" s="243">
        <v>45631</v>
      </c>
      <c r="G1731" s="240">
        <v>0</v>
      </c>
      <c r="H1731" s="240">
        <v>383</v>
      </c>
      <c r="I1731" s="242">
        <v>5.4999999999999997E-3</v>
      </c>
      <c r="J1731" s="240">
        <v>69642.642000000007</v>
      </c>
      <c r="L1731" s="249"/>
      <c r="M1731" s="250"/>
      <c r="O1731" s="248"/>
    </row>
    <row r="1732" spans="1:15" x14ac:dyDescent="0.25">
      <c r="A1732" s="240" t="s">
        <v>508</v>
      </c>
      <c r="B1732" s="239">
        <v>23657502</v>
      </c>
      <c r="C1732" s="240" t="s">
        <v>404</v>
      </c>
      <c r="E1732" s="243">
        <v>45631</v>
      </c>
      <c r="G1732" s="240">
        <v>0</v>
      </c>
      <c r="H1732" s="240">
        <v>447</v>
      </c>
      <c r="I1732" s="242">
        <v>5.4999999999999997E-3</v>
      </c>
      <c r="J1732" s="240">
        <v>81260.800000000003</v>
      </c>
      <c r="L1732" s="249"/>
      <c r="M1732" s="250"/>
      <c r="O1732" s="248"/>
    </row>
    <row r="1733" spans="1:15" x14ac:dyDescent="0.25">
      <c r="A1733" s="240" t="s">
        <v>508</v>
      </c>
      <c r="B1733" s="239">
        <v>23657502</v>
      </c>
      <c r="C1733" s="240" t="s">
        <v>404</v>
      </c>
      <c r="E1733" s="243">
        <v>45631</v>
      </c>
      <c r="G1733" s="240">
        <v>0</v>
      </c>
      <c r="H1733" s="240">
        <v>1098</v>
      </c>
      <c r="I1733" s="242">
        <v>5.4999999999999997E-3</v>
      </c>
      <c r="J1733" s="240">
        <v>199722.12</v>
      </c>
      <c r="L1733" s="249"/>
      <c r="M1733" s="250"/>
      <c r="O1733" s="248"/>
    </row>
    <row r="1734" spans="1:15" x14ac:dyDescent="0.25">
      <c r="A1734" s="240" t="s">
        <v>508</v>
      </c>
      <c r="B1734" s="239">
        <v>23657502</v>
      </c>
      <c r="C1734" s="240" t="s">
        <v>404</v>
      </c>
      <c r="E1734" s="243">
        <v>45631</v>
      </c>
      <c r="G1734" s="240">
        <v>0</v>
      </c>
      <c r="H1734" s="240">
        <v>475</v>
      </c>
      <c r="I1734" s="242">
        <v>5.4999999999999997E-3</v>
      </c>
      <c r="J1734" s="240">
        <v>86339.6</v>
      </c>
      <c r="L1734" s="249"/>
      <c r="M1734" s="250"/>
      <c r="O1734" s="248"/>
    </row>
    <row r="1735" spans="1:15" x14ac:dyDescent="0.25">
      <c r="A1735" s="240" t="s">
        <v>508</v>
      </c>
      <c r="B1735" s="239">
        <v>23657502</v>
      </c>
      <c r="C1735" s="240" t="s">
        <v>404</v>
      </c>
      <c r="E1735" s="243">
        <v>45631</v>
      </c>
      <c r="G1735" s="240">
        <v>0</v>
      </c>
      <c r="H1735" s="240">
        <v>475</v>
      </c>
      <c r="I1735" s="242">
        <v>5.4999999999999997E-3</v>
      </c>
      <c r="J1735" s="240">
        <v>86339.6</v>
      </c>
      <c r="L1735" s="249"/>
      <c r="M1735" s="250"/>
      <c r="O1735" s="248"/>
    </row>
    <row r="1736" spans="1:15" x14ac:dyDescent="0.25">
      <c r="A1736" s="240" t="s">
        <v>508</v>
      </c>
      <c r="B1736" s="239">
        <v>23657502</v>
      </c>
      <c r="C1736" s="240" t="s">
        <v>404</v>
      </c>
      <c r="E1736" s="243">
        <v>45631</v>
      </c>
      <c r="G1736" s="240">
        <v>0</v>
      </c>
      <c r="H1736" s="240">
        <v>377</v>
      </c>
      <c r="I1736" s="242">
        <v>5.4999999999999997E-3</v>
      </c>
      <c r="J1736" s="240">
        <v>68630</v>
      </c>
      <c r="L1736" s="249"/>
      <c r="M1736" s="250"/>
      <c r="O1736" s="248"/>
    </row>
    <row r="1737" spans="1:15" x14ac:dyDescent="0.25">
      <c r="A1737" s="240" t="s">
        <v>508</v>
      </c>
      <c r="B1737" s="239">
        <v>23657502</v>
      </c>
      <c r="C1737" s="240" t="s">
        <v>404</v>
      </c>
      <c r="E1737" s="243">
        <v>45631</v>
      </c>
      <c r="G1737" s="240">
        <v>0</v>
      </c>
      <c r="H1737" s="240">
        <v>710</v>
      </c>
      <c r="I1737" s="242">
        <v>5.4999999999999997E-3</v>
      </c>
      <c r="J1737" s="240">
        <v>129168.7</v>
      </c>
      <c r="L1737" s="249"/>
      <c r="M1737" s="250"/>
      <c r="O1737" s="248"/>
    </row>
    <row r="1738" spans="1:15" x14ac:dyDescent="0.25">
      <c r="A1738" s="240" t="s">
        <v>508</v>
      </c>
      <c r="B1738" s="239">
        <v>23657502</v>
      </c>
      <c r="C1738" s="240" t="s">
        <v>404</v>
      </c>
      <c r="E1738" s="243">
        <v>45631</v>
      </c>
      <c r="G1738" s="240">
        <v>0</v>
      </c>
      <c r="H1738" s="240">
        <v>1112</v>
      </c>
      <c r="I1738" s="242">
        <v>5.4999999999999997E-3</v>
      </c>
      <c r="J1738" s="240">
        <v>202222.76199999999</v>
      </c>
      <c r="L1738" s="249"/>
      <c r="M1738" s="250"/>
      <c r="O1738" s="248"/>
    </row>
    <row r="1739" spans="1:15" x14ac:dyDescent="0.25">
      <c r="A1739" s="240" t="s">
        <v>508</v>
      </c>
      <c r="B1739" s="239">
        <v>23657502</v>
      </c>
      <c r="C1739" s="240" t="s">
        <v>404</v>
      </c>
      <c r="E1739" s="243">
        <v>45631</v>
      </c>
      <c r="G1739" s="240">
        <v>0</v>
      </c>
      <c r="H1739" s="240">
        <v>475</v>
      </c>
      <c r="I1739" s="242">
        <v>5.4999999999999997E-3</v>
      </c>
      <c r="J1739" s="240">
        <v>86339.6</v>
      </c>
      <c r="L1739" s="249"/>
      <c r="M1739" s="250"/>
      <c r="O1739" s="248"/>
    </row>
    <row r="1740" spans="1:15" x14ac:dyDescent="0.25">
      <c r="A1740" s="240" t="s">
        <v>508</v>
      </c>
      <c r="B1740" s="239">
        <v>23657502</v>
      </c>
      <c r="C1740" s="240" t="s">
        <v>404</v>
      </c>
      <c r="E1740" s="243">
        <v>45631</v>
      </c>
      <c r="G1740" s="240">
        <v>0</v>
      </c>
      <c r="H1740" s="240">
        <v>475</v>
      </c>
      <c r="I1740" s="242">
        <v>5.4999999999999997E-3</v>
      </c>
      <c r="J1740" s="240">
        <v>86339.6</v>
      </c>
      <c r="L1740" s="249"/>
      <c r="M1740" s="250"/>
      <c r="O1740" s="248"/>
    </row>
    <row r="1741" spans="1:15" x14ac:dyDescent="0.25">
      <c r="A1741" s="240" t="s">
        <v>508</v>
      </c>
      <c r="B1741" s="239">
        <v>23657502</v>
      </c>
      <c r="C1741" s="240" t="s">
        <v>404</v>
      </c>
      <c r="E1741" s="243">
        <v>45631</v>
      </c>
      <c r="G1741" s="240">
        <v>0</v>
      </c>
      <c r="H1741" s="240">
        <v>475</v>
      </c>
      <c r="I1741" s="242">
        <v>5.4999999999999997E-3</v>
      </c>
      <c r="J1741" s="240">
        <v>86339.6</v>
      </c>
      <c r="L1741" s="249"/>
      <c r="M1741" s="250"/>
      <c r="O1741" s="248"/>
    </row>
    <row r="1742" spans="1:15" x14ac:dyDescent="0.25">
      <c r="A1742" s="240" t="s">
        <v>508</v>
      </c>
      <c r="B1742" s="239">
        <v>23657502</v>
      </c>
      <c r="C1742" s="240" t="s">
        <v>404</v>
      </c>
      <c r="E1742" s="243">
        <v>45631</v>
      </c>
      <c r="G1742" s="240">
        <v>0</v>
      </c>
      <c r="H1742" s="240">
        <v>377</v>
      </c>
      <c r="I1742" s="242">
        <v>5.4999999999999997E-3</v>
      </c>
      <c r="J1742" s="240">
        <v>68622.095000000001</v>
      </c>
      <c r="L1742" s="249"/>
      <c r="M1742" s="250"/>
      <c r="O1742" s="248"/>
    </row>
    <row r="1743" spans="1:15" x14ac:dyDescent="0.25">
      <c r="A1743" s="240" t="s">
        <v>508</v>
      </c>
      <c r="B1743" s="239">
        <v>23657502</v>
      </c>
      <c r="C1743" s="240" t="s">
        <v>404</v>
      </c>
      <c r="E1743" s="243">
        <v>45631</v>
      </c>
      <c r="G1743" s="240">
        <v>0</v>
      </c>
      <c r="H1743" s="240">
        <v>377</v>
      </c>
      <c r="I1743" s="242">
        <v>5.4999999999999997E-3</v>
      </c>
      <c r="J1743" s="240">
        <v>68630</v>
      </c>
      <c r="L1743" s="249"/>
      <c r="M1743" s="250"/>
      <c r="O1743" s="248"/>
    </row>
    <row r="1744" spans="1:15" x14ac:dyDescent="0.25">
      <c r="A1744" s="240" t="s">
        <v>508</v>
      </c>
      <c r="B1744" s="239">
        <v>23657502</v>
      </c>
      <c r="C1744" s="240" t="s">
        <v>404</v>
      </c>
      <c r="E1744" s="243">
        <v>45631</v>
      </c>
      <c r="G1744" s="240">
        <v>0</v>
      </c>
      <c r="H1744" s="240">
        <v>431</v>
      </c>
      <c r="I1744" s="242">
        <v>5.4999999999999997E-3</v>
      </c>
      <c r="J1744" s="240">
        <v>78436.3</v>
      </c>
      <c r="L1744" s="249"/>
      <c r="M1744" s="250"/>
      <c r="O1744" s="248"/>
    </row>
    <row r="1745" spans="1:15" x14ac:dyDescent="0.25">
      <c r="A1745" s="240" t="s">
        <v>508</v>
      </c>
      <c r="B1745" s="239">
        <v>23657502</v>
      </c>
      <c r="C1745" s="240" t="s">
        <v>404</v>
      </c>
      <c r="E1745" s="243">
        <v>45631</v>
      </c>
      <c r="G1745" s="240">
        <v>0</v>
      </c>
      <c r="H1745" s="240">
        <v>950</v>
      </c>
      <c r="I1745" s="242">
        <v>5.4999999999999997E-3</v>
      </c>
      <c r="J1745" s="240">
        <v>172679.2</v>
      </c>
      <c r="L1745" s="249"/>
      <c r="M1745" s="250"/>
      <c r="O1745" s="248"/>
    </row>
    <row r="1746" spans="1:15" x14ac:dyDescent="0.25">
      <c r="A1746" s="240" t="s">
        <v>508</v>
      </c>
      <c r="B1746" s="239">
        <v>23657502</v>
      </c>
      <c r="C1746" s="240" t="s">
        <v>404</v>
      </c>
      <c r="E1746" s="243">
        <v>45631</v>
      </c>
      <c r="G1746" s="240">
        <v>0</v>
      </c>
      <c r="H1746" s="240">
        <v>621</v>
      </c>
      <c r="I1746" s="242">
        <v>5.4999999999999997E-3</v>
      </c>
      <c r="J1746" s="240">
        <v>112910.6</v>
      </c>
      <c r="L1746" s="249"/>
      <c r="M1746" s="250"/>
      <c r="O1746" s="248"/>
    </row>
    <row r="1747" spans="1:15" x14ac:dyDescent="0.25">
      <c r="A1747" s="240" t="s">
        <v>508</v>
      </c>
      <c r="B1747" s="239">
        <v>23657502</v>
      </c>
      <c r="C1747" s="240" t="s">
        <v>404</v>
      </c>
      <c r="E1747" s="243">
        <v>45631</v>
      </c>
      <c r="G1747" s="240">
        <v>0</v>
      </c>
      <c r="H1747" s="240">
        <v>364</v>
      </c>
      <c r="I1747" s="242">
        <v>5.4999999999999997E-3</v>
      </c>
      <c r="J1747" s="240">
        <v>66236</v>
      </c>
      <c r="L1747" s="249"/>
      <c r="M1747" s="250"/>
      <c r="O1747" s="248"/>
    </row>
    <row r="1748" spans="1:15" x14ac:dyDescent="0.25">
      <c r="A1748" s="240" t="s">
        <v>508</v>
      </c>
      <c r="B1748" s="239">
        <v>23657502</v>
      </c>
      <c r="C1748" s="240" t="s">
        <v>404</v>
      </c>
      <c r="E1748" s="243">
        <v>45631</v>
      </c>
      <c r="G1748" s="240">
        <v>0</v>
      </c>
      <c r="H1748" s="240">
        <v>364</v>
      </c>
      <c r="I1748" s="242">
        <v>5.4999999999999997E-3</v>
      </c>
      <c r="J1748" s="240">
        <v>66236</v>
      </c>
      <c r="L1748" s="249"/>
      <c r="M1748" s="250"/>
      <c r="O1748" s="248"/>
    </row>
    <row r="1749" spans="1:15" x14ac:dyDescent="0.25">
      <c r="A1749" s="240" t="s">
        <v>508</v>
      </c>
      <c r="B1749" s="239">
        <v>23657502</v>
      </c>
      <c r="C1749" s="240" t="s">
        <v>404</v>
      </c>
      <c r="E1749" s="243">
        <v>45631</v>
      </c>
      <c r="G1749" s="240">
        <v>0</v>
      </c>
      <c r="H1749" s="240">
        <v>475</v>
      </c>
      <c r="I1749" s="242">
        <v>5.4999999999999997E-3</v>
      </c>
      <c r="J1749" s="240">
        <v>86339.6</v>
      </c>
      <c r="L1749" s="249"/>
      <c r="M1749" s="250"/>
      <c r="O1749" s="248"/>
    </row>
    <row r="1750" spans="1:15" x14ac:dyDescent="0.25">
      <c r="A1750" s="240" t="s">
        <v>508</v>
      </c>
      <c r="B1750" s="239">
        <v>23657502</v>
      </c>
      <c r="C1750" s="240" t="s">
        <v>404</v>
      </c>
      <c r="E1750" s="243">
        <v>45631</v>
      </c>
      <c r="G1750" s="240">
        <v>0</v>
      </c>
      <c r="H1750" s="240">
        <v>972</v>
      </c>
      <c r="I1750" s="242">
        <v>5.4999999999999997E-3</v>
      </c>
      <c r="J1750" s="240">
        <v>176713.81</v>
      </c>
      <c r="L1750" s="249"/>
      <c r="M1750" s="250"/>
      <c r="O1750" s="248"/>
    </row>
    <row r="1751" spans="1:15" x14ac:dyDescent="0.25">
      <c r="A1751" s="240" t="s">
        <v>508</v>
      </c>
      <c r="B1751" s="239">
        <v>23657502</v>
      </c>
      <c r="C1751" s="240" t="s">
        <v>404</v>
      </c>
      <c r="E1751" s="243">
        <v>45631</v>
      </c>
      <c r="G1751" s="240">
        <v>0</v>
      </c>
      <c r="H1751" s="240">
        <v>693</v>
      </c>
      <c r="I1751" s="242">
        <v>5.4999999999999997E-3</v>
      </c>
      <c r="J1751" s="240">
        <v>126017.2</v>
      </c>
      <c r="L1751" s="249"/>
      <c r="M1751" s="250"/>
      <c r="O1751" s="248"/>
    </row>
    <row r="1752" spans="1:15" x14ac:dyDescent="0.25">
      <c r="A1752" s="240" t="s">
        <v>508</v>
      </c>
      <c r="B1752" s="239">
        <v>23657502</v>
      </c>
      <c r="C1752" s="240" t="s">
        <v>404</v>
      </c>
      <c r="E1752" s="243">
        <v>45631</v>
      </c>
      <c r="G1752" s="240">
        <v>0</v>
      </c>
      <c r="H1752" s="240">
        <v>523</v>
      </c>
      <c r="I1752" s="242">
        <v>5.4999999999999997E-3</v>
      </c>
      <c r="J1752" s="240">
        <v>95169.282300000006</v>
      </c>
      <c r="L1752" s="249"/>
      <c r="M1752" s="250"/>
      <c r="O1752" s="248"/>
    </row>
    <row r="1753" spans="1:15" x14ac:dyDescent="0.25">
      <c r="A1753" s="240" t="s">
        <v>508</v>
      </c>
      <c r="B1753" s="239">
        <v>23657502</v>
      </c>
      <c r="C1753" s="240" t="s">
        <v>404</v>
      </c>
      <c r="E1753" s="243">
        <v>45631</v>
      </c>
      <c r="G1753" s="240">
        <v>0</v>
      </c>
      <c r="H1753" s="240">
        <v>303</v>
      </c>
      <c r="I1753" s="242">
        <v>5.4999999999999997E-3</v>
      </c>
      <c r="J1753" s="240">
        <v>55021.675000000003</v>
      </c>
      <c r="L1753" s="249"/>
      <c r="M1753" s="250"/>
      <c r="O1753" s="248"/>
    </row>
    <row r="1754" spans="1:15" x14ac:dyDescent="0.25">
      <c r="A1754" s="240" t="s">
        <v>508</v>
      </c>
      <c r="B1754" s="239">
        <v>23657502</v>
      </c>
      <c r="C1754" s="240" t="s">
        <v>404</v>
      </c>
      <c r="E1754" s="243">
        <v>45631</v>
      </c>
      <c r="G1754" s="240">
        <v>0</v>
      </c>
      <c r="H1754" s="240">
        <v>699</v>
      </c>
      <c r="I1754" s="242">
        <v>5.4999999999999997E-3</v>
      </c>
      <c r="J1754" s="240">
        <v>127007.7</v>
      </c>
      <c r="L1754" s="249"/>
      <c r="M1754" s="250"/>
      <c r="O1754" s="248"/>
    </row>
    <row r="1755" spans="1:15" x14ac:dyDescent="0.25">
      <c r="A1755" s="240" t="s">
        <v>508</v>
      </c>
      <c r="B1755" s="239">
        <v>23657502</v>
      </c>
      <c r="C1755" s="240" t="s">
        <v>404</v>
      </c>
      <c r="E1755" s="243">
        <v>45631</v>
      </c>
      <c r="G1755" s="240">
        <v>0</v>
      </c>
      <c r="H1755" s="240">
        <v>457</v>
      </c>
      <c r="I1755" s="242">
        <v>5.4999999999999997E-3</v>
      </c>
      <c r="J1755" s="240">
        <v>83126.350000000006</v>
      </c>
      <c r="L1755" s="249"/>
      <c r="M1755" s="250"/>
      <c r="O1755" s="248"/>
    </row>
    <row r="1756" spans="1:15" x14ac:dyDescent="0.25">
      <c r="A1756" s="240" t="s">
        <v>508</v>
      </c>
      <c r="B1756" s="239">
        <v>23657502</v>
      </c>
      <c r="C1756" s="240" t="s">
        <v>404</v>
      </c>
      <c r="E1756" s="243">
        <v>45631</v>
      </c>
      <c r="G1756" s="240">
        <v>0</v>
      </c>
      <c r="H1756" s="240">
        <v>333</v>
      </c>
      <c r="I1756" s="242">
        <v>5.4999999999999997E-3</v>
      </c>
      <c r="J1756" s="240">
        <v>60504.5</v>
      </c>
      <c r="L1756" s="249"/>
      <c r="M1756" s="250"/>
      <c r="O1756" s="248"/>
    </row>
    <row r="1757" spans="1:15" x14ac:dyDescent="0.25">
      <c r="A1757" s="240" t="s">
        <v>508</v>
      </c>
      <c r="B1757" s="239">
        <v>23657502</v>
      </c>
      <c r="C1757" s="240" t="s">
        <v>404</v>
      </c>
      <c r="E1757" s="243">
        <v>45631</v>
      </c>
      <c r="G1757" s="240">
        <v>0</v>
      </c>
      <c r="H1757" s="240">
        <v>409</v>
      </c>
      <c r="I1757" s="242">
        <v>5.4999999999999997E-3</v>
      </c>
      <c r="J1757" s="240">
        <v>74403.543999999994</v>
      </c>
      <c r="L1757" s="249"/>
      <c r="M1757" s="250"/>
      <c r="O1757" s="248"/>
    </row>
    <row r="1758" spans="1:15" x14ac:dyDescent="0.25">
      <c r="A1758" s="240" t="s">
        <v>508</v>
      </c>
      <c r="B1758" s="239">
        <v>23657502</v>
      </c>
      <c r="C1758" s="240" t="s">
        <v>404</v>
      </c>
      <c r="E1758" s="243">
        <v>45631</v>
      </c>
      <c r="G1758" s="240">
        <v>0</v>
      </c>
      <c r="H1758" s="240">
        <v>398</v>
      </c>
      <c r="I1758" s="242">
        <v>5.4999999999999997E-3</v>
      </c>
      <c r="J1758" s="240">
        <v>72403.199999999997</v>
      </c>
      <c r="L1758" s="249"/>
      <c r="M1758" s="250"/>
      <c r="O1758" s="248"/>
    </row>
    <row r="1759" spans="1:15" x14ac:dyDescent="0.25">
      <c r="A1759" s="240" t="s">
        <v>508</v>
      </c>
      <c r="B1759" s="239">
        <v>23657502</v>
      </c>
      <c r="C1759" s="240" t="s">
        <v>404</v>
      </c>
      <c r="E1759" s="243">
        <v>45631</v>
      </c>
      <c r="G1759" s="240">
        <v>0</v>
      </c>
      <c r="H1759" s="240">
        <v>357</v>
      </c>
      <c r="I1759" s="242">
        <v>5.4999999999999997E-3</v>
      </c>
      <c r="J1759" s="240">
        <v>64940</v>
      </c>
      <c r="L1759" s="249"/>
      <c r="M1759" s="250"/>
      <c r="O1759" s="248"/>
    </row>
    <row r="1760" spans="1:15" x14ac:dyDescent="0.25">
      <c r="A1760" s="240" t="s">
        <v>508</v>
      </c>
      <c r="B1760" s="239">
        <v>23657502</v>
      </c>
      <c r="C1760" s="240" t="s">
        <v>404</v>
      </c>
      <c r="E1760" s="243">
        <v>45631</v>
      </c>
      <c r="G1760" s="240">
        <v>0</v>
      </c>
      <c r="H1760" s="240">
        <v>460</v>
      </c>
      <c r="I1760" s="242">
        <v>5.4999999999999997E-3</v>
      </c>
      <c r="J1760" s="240">
        <v>83613.327699999994</v>
      </c>
      <c r="L1760" s="249"/>
      <c r="M1760" s="250"/>
      <c r="O1760" s="248"/>
    </row>
    <row r="1761" spans="1:15" x14ac:dyDescent="0.25">
      <c r="A1761" s="240" t="s">
        <v>508</v>
      </c>
      <c r="B1761" s="239">
        <v>23657502</v>
      </c>
      <c r="C1761" s="240" t="s">
        <v>404</v>
      </c>
      <c r="E1761" s="243">
        <v>45631</v>
      </c>
      <c r="G1761" s="240">
        <v>0</v>
      </c>
      <c r="H1761" s="240">
        <v>724</v>
      </c>
      <c r="I1761" s="242">
        <v>5.4999999999999997E-3</v>
      </c>
      <c r="J1761" s="240">
        <v>131655.49119999999</v>
      </c>
      <c r="L1761" s="249"/>
      <c r="M1761" s="250"/>
      <c r="O1761" s="248"/>
    </row>
    <row r="1762" spans="1:15" x14ac:dyDescent="0.25">
      <c r="A1762" s="240" t="s">
        <v>508</v>
      </c>
      <c r="B1762" s="239">
        <v>23657502</v>
      </c>
      <c r="C1762" s="240" t="s">
        <v>404</v>
      </c>
      <c r="E1762" s="243">
        <v>45631</v>
      </c>
      <c r="G1762" s="240">
        <v>0</v>
      </c>
      <c r="H1762" s="240">
        <v>618</v>
      </c>
      <c r="I1762" s="242">
        <v>5.4999999999999997E-3</v>
      </c>
      <c r="J1762" s="240">
        <v>112417.2</v>
      </c>
      <c r="L1762" s="249"/>
      <c r="M1762" s="250"/>
      <c r="O1762" s="248"/>
    </row>
    <row r="1763" spans="1:15" x14ac:dyDescent="0.25">
      <c r="A1763" s="240" t="s">
        <v>508</v>
      </c>
      <c r="B1763" s="239">
        <v>23657502</v>
      </c>
      <c r="C1763" s="240" t="s">
        <v>404</v>
      </c>
      <c r="E1763" s="243">
        <v>45631</v>
      </c>
      <c r="G1763" s="240">
        <v>0</v>
      </c>
      <c r="H1763" s="240">
        <v>379</v>
      </c>
      <c r="I1763" s="242">
        <v>5.4999999999999997E-3</v>
      </c>
      <c r="J1763" s="240">
        <v>68935.741250000006</v>
      </c>
      <c r="L1763" s="249"/>
      <c r="M1763" s="250"/>
      <c r="O1763" s="248"/>
    </row>
    <row r="1764" spans="1:15" x14ac:dyDescent="0.25">
      <c r="A1764" s="240" t="s">
        <v>508</v>
      </c>
      <c r="B1764" s="239">
        <v>23657502</v>
      </c>
      <c r="C1764" s="240" t="s">
        <v>404</v>
      </c>
      <c r="E1764" s="243">
        <v>45631</v>
      </c>
      <c r="G1764" s="240">
        <v>0</v>
      </c>
      <c r="H1764" s="240">
        <v>859</v>
      </c>
      <c r="I1764" s="242">
        <v>5.4999999999999997E-3</v>
      </c>
      <c r="J1764" s="240">
        <v>156169.46799999999</v>
      </c>
      <c r="L1764" s="249"/>
      <c r="M1764" s="250"/>
      <c r="O1764" s="248"/>
    </row>
    <row r="1765" spans="1:15" x14ac:dyDescent="0.25">
      <c r="A1765" s="240" t="s">
        <v>508</v>
      </c>
      <c r="B1765" s="239">
        <v>23657502</v>
      </c>
      <c r="C1765" s="240" t="s">
        <v>404</v>
      </c>
      <c r="E1765" s="243">
        <v>45631</v>
      </c>
      <c r="G1765" s="240">
        <v>0</v>
      </c>
      <c r="H1765" s="240">
        <v>428</v>
      </c>
      <c r="I1765" s="242">
        <v>5.4999999999999997E-3</v>
      </c>
      <c r="J1765" s="240">
        <v>77788.800000000003</v>
      </c>
      <c r="L1765" s="249"/>
      <c r="M1765" s="250"/>
      <c r="O1765" s="248"/>
    </row>
    <row r="1766" spans="1:15" x14ac:dyDescent="0.25">
      <c r="A1766" s="240" t="s">
        <v>508</v>
      </c>
      <c r="B1766" s="239">
        <v>23657502</v>
      </c>
      <c r="C1766" s="240" t="s">
        <v>404</v>
      </c>
      <c r="E1766" s="243">
        <v>45631</v>
      </c>
      <c r="G1766" s="240">
        <v>0</v>
      </c>
      <c r="H1766" s="240">
        <v>509</v>
      </c>
      <c r="I1766" s="242">
        <v>5.4999999999999997E-3</v>
      </c>
      <c r="J1766" s="240">
        <v>92586.144</v>
      </c>
      <c r="L1766" s="249"/>
      <c r="M1766" s="250"/>
      <c r="O1766" s="248"/>
    </row>
    <row r="1767" spans="1:15" x14ac:dyDescent="0.25">
      <c r="A1767" s="240" t="s">
        <v>508</v>
      </c>
      <c r="B1767" s="239">
        <v>23657502</v>
      </c>
      <c r="C1767" s="240" t="s">
        <v>404</v>
      </c>
      <c r="E1767" s="243">
        <v>45631</v>
      </c>
      <c r="G1767" s="240">
        <v>0</v>
      </c>
      <c r="H1767" s="240">
        <v>487</v>
      </c>
      <c r="I1767" s="242">
        <v>5.4999999999999997E-3</v>
      </c>
      <c r="J1767" s="240">
        <v>88560</v>
      </c>
      <c r="L1767" s="249"/>
      <c r="M1767" s="250"/>
      <c r="O1767" s="248"/>
    </row>
    <row r="1768" spans="1:15" x14ac:dyDescent="0.25">
      <c r="A1768" s="240" t="s">
        <v>508</v>
      </c>
      <c r="B1768" s="239">
        <v>23657502</v>
      </c>
      <c r="C1768" s="240" t="s">
        <v>404</v>
      </c>
      <c r="E1768" s="243">
        <v>45631</v>
      </c>
      <c r="G1768" s="240">
        <v>0</v>
      </c>
      <c r="H1768" s="240">
        <v>357</v>
      </c>
      <c r="I1768" s="242">
        <v>5.4999999999999997E-3</v>
      </c>
      <c r="J1768" s="240">
        <v>64940</v>
      </c>
      <c r="L1768" s="249"/>
      <c r="M1768" s="250"/>
      <c r="O1768" s="248"/>
    </row>
    <row r="1769" spans="1:15" x14ac:dyDescent="0.25">
      <c r="A1769" s="240" t="s">
        <v>508</v>
      </c>
      <c r="B1769" s="239">
        <v>23657502</v>
      </c>
      <c r="C1769" s="240" t="s">
        <v>404</v>
      </c>
      <c r="E1769" s="243">
        <v>45631</v>
      </c>
      <c r="G1769" s="240">
        <v>0</v>
      </c>
      <c r="H1769" s="240">
        <v>307</v>
      </c>
      <c r="I1769" s="242">
        <v>5.4999999999999997E-3</v>
      </c>
      <c r="J1769" s="240">
        <v>55740.2</v>
      </c>
      <c r="L1769" s="249"/>
      <c r="M1769" s="250"/>
      <c r="O1769" s="248"/>
    </row>
    <row r="1770" spans="1:15" x14ac:dyDescent="0.25">
      <c r="A1770" s="240" t="s">
        <v>508</v>
      </c>
      <c r="B1770" s="239">
        <v>23657502</v>
      </c>
      <c r="C1770" s="240" t="s">
        <v>404</v>
      </c>
      <c r="E1770" s="243">
        <v>45631</v>
      </c>
      <c r="G1770" s="240">
        <v>0</v>
      </c>
      <c r="H1770" s="240">
        <v>1210</v>
      </c>
      <c r="I1770" s="242">
        <v>5.4999999999999997E-3</v>
      </c>
      <c r="J1770" s="240">
        <v>220050.97939200001</v>
      </c>
      <c r="L1770" s="249"/>
      <c r="M1770" s="250"/>
      <c r="O1770" s="248"/>
    </row>
    <row r="1771" spans="1:15" x14ac:dyDescent="0.25">
      <c r="A1771" s="240" t="s">
        <v>508</v>
      </c>
      <c r="B1771" s="239">
        <v>23657502</v>
      </c>
      <c r="C1771" s="240" t="s">
        <v>404</v>
      </c>
      <c r="E1771" s="243">
        <v>45631</v>
      </c>
      <c r="G1771" s="240">
        <v>0</v>
      </c>
      <c r="H1771" s="240">
        <v>398</v>
      </c>
      <c r="I1771" s="242">
        <v>5.4999999999999997E-3</v>
      </c>
      <c r="J1771" s="240">
        <v>72303.350000000006</v>
      </c>
      <c r="L1771" s="249"/>
      <c r="M1771" s="250"/>
      <c r="O1771" s="248"/>
    </row>
    <row r="1772" spans="1:15" x14ac:dyDescent="0.25">
      <c r="A1772" s="240" t="s">
        <v>508</v>
      </c>
      <c r="B1772" s="239">
        <v>23657502</v>
      </c>
      <c r="C1772" s="240" t="s">
        <v>404</v>
      </c>
      <c r="E1772" s="243">
        <v>45631</v>
      </c>
      <c r="G1772" s="240">
        <v>0</v>
      </c>
      <c r="H1772" s="240">
        <v>663</v>
      </c>
      <c r="I1772" s="242">
        <v>5.4999999999999997E-3</v>
      </c>
      <c r="J1772" s="240">
        <v>120631.6</v>
      </c>
      <c r="L1772" s="249"/>
      <c r="M1772" s="250"/>
      <c r="O1772" s="248"/>
    </row>
    <row r="1773" spans="1:15" x14ac:dyDescent="0.25">
      <c r="A1773" s="240" t="s">
        <v>508</v>
      </c>
      <c r="B1773" s="239">
        <v>23657502</v>
      </c>
      <c r="C1773" s="240" t="s">
        <v>404</v>
      </c>
      <c r="E1773" s="243">
        <v>45631</v>
      </c>
      <c r="G1773" s="240">
        <v>0</v>
      </c>
      <c r="H1773" s="240">
        <v>416</v>
      </c>
      <c r="I1773" s="242">
        <v>5.4999999999999997E-3</v>
      </c>
      <c r="J1773" s="240">
        <v>75554.28</v>
      </c>
      <c r="L1773" s="249"/>
      <c r="M1773" s="250"/>
      <c r="O1773" s="248"/>
    </row>
    <row r="1774" spans="1:15" x14ac:dyDescent="0.25">
      <c r="A1774" s="240" t="s">
        <v>508</v>
      </c>
      <c r="B1774" s="239">
        <v>23657502</v>
      </c>
      <c r="C1774" s="240" t="s">
        <v>404</v>
      </c>
      <c r="E1774" s="243">
        <v>45631</v>
      </c>
      <c r="G1774" s="240">
        <v>0</v>
      </c>
      <c r="H1774" s="240">
        <v>624</v>
      </c>
      <c r="I1774" s="242">
        <v>5.4999999999999997E-3</v>
      </c>
      <c r="J1774" s="240">
        <v>113480.05284999999</v>
      </c>
      <c r="L1774" s="249"/>
      <c r="M1774" s="250"/>
      <c r="O1774" s="248"/>
    </row>
    <row r="1775" spans="1:15" x14ac:dyDescent="0.25">
      <c r="A1775" s="240" t="s">
        <v>508</v>
      </c>
      <c r="B1775" s="239">
        <v>23657502</v>
      </c>
      <c r="C1775" s="240" t="s">
        <v>404</v>
      </c>
      <c r="E1775" s="243">
        <v>45631</v>
      </c>
      <c r="G1775" s="240">
        <v>0</v>
      </c>
      <c r="H1775" s="240">
        <v>531</v>
      </c>
      <c r="I1775" s="242">
        <v>5.4999999999999997E-3</v>
      </c>
      <c r="J1775" s="240">
        <v>96497.2</v>
      </c>
      <c r="L1775" s="249"/>
      <c r="M1775" s="250"/>
      <c r="O1775" s="248"/>
    </row>
    <row r="1776" spans="1:15" x14ac:dyDescent="0.25">
      <c r="A1776" s="240" t="s">
        <v>508</v>
      </c>
      <c r="B1776" s="239">
        <v>23657502</v>
      </c>
      <c r="C1776" s="240" t="s">
        <v>404</v>
      </c>
      <c r="E1776" s="243">
        <v>45631</v>
      </c>
      <c r="G1776" s="240">
        <v>0</v>
      </c>
      <c r="H1776" s="240">
        <v>377</v>
      </c>
      <c r="I1776" s="242">
        <v>5.4999999999999997E-3</v>
      </c>
      <c r="J1776" s="240">
        <v>68621.675000000003</v>
      </c>
      <c r="L1776" s="249"/>
      <c r="M1776" s="250"/>
      <c r="O1776" s="248"/>
    </row>
    <row r="1777" spans="1:15" x14ac:dyDescent="0.25">
      <c r="A1777" s="240" t="s">
        <v>508</v>
      </c>
      <c r="B1777" s="239">
        <v>23657502</v>
      </c>
      <c r="C1777" s="240" t="s">
        <v>404</v>
      </c>
      <c r="E1777" s="243">
        <v>45631</v>
      </c>
      <c r="G1777" s="240">
        <v>0</v>
      </c>
      <c r="H1777" s="240">
        <v>303</v>
      </c>
      <c r="I1777" s="242">
        <v>5.4999999999999997E-3</v>
      </c>
      <c r="J1777" s="240">
        <v>55021.675000000003</v>
      </c>
      <c r="L1777" s="249"/>
      <c r="M1777" s="250"/>
      <c r="O1777" s="248"/>
    </row>
    <row r="1778" spans="1:15" x14ac:dyDescent="0.25">
      <c r="A1778" s="240" t="s">
        <v>508</v>
      </c>
      <c r="B1778" s="239">
        <v>23657502</v>
      </c>
      <c r="C1778" s="240" t="s">
        <v>404</v>
      </c>
      <c r="E1778" s="243">
        <v>45631</v>
      </c>
      <c r="G1778" s="240">
        <v>0</v>
      </c>
      <c r="H1778" s="240">
        <v>554</v>
      </c>
      <c r="I1778" s="242">
        <v>5.4999999999999997E-3</v>
      </c>
      <c r="J1778" s="240">
        <v>100638.432</v>
      </c>
      <c r="L1778" s="249"/>
      <c r="M1778" s="250"/>
      <c r="O1778" s="248"/>
    </row>
    <row r="1779" spans="1:15" x14ac:dyDescent="0.25">
      <c r="A1779" s="240" t="s">
        <v>508</v>
      </c>
      <c r="B1779" s="239">
        <v>23657502</v>
      </c>
      <c r="C1779" s="240" t="s">
        <v>404</v>
      </c>
      <c r="E1779" s="243">
        <v>45631</v>
      </c>
      <c r="G1779" s="240">
        <v>0</v>
      </c>
      <c r="H1779" s="240">
        <v>761</v>
      </c>
      <c r="I1779" s="242">
        <v>5.4999999999999997E-3</v>
      </c>
      <c r="J1779" s="240">
        <v>138304.70000000001</v>
      </c>
      <c r="L1779" s="249"/>
      <c r="M1779" s="250"/>
      <c r="O1779" s="248"/>
    </row>
    <row r="1780" spans="1:15" x14ac:dyDescent="0.25">
      <c r="A1780" s="240" t="s">
        <v>508</v>
      </c>
      <c r="B1780" s="239">
        <v>23657502</v>
      </c>
      <c r="C1780" s="240" t="s">
        <v>404</v>
      </c>
      <c r="E1780" s="243">
        <v>45631</v>
      </c>
      <c r="G1780" s="240">
        <v>0</v>
      </c>
      <c r="H1780" s="240">
        <v>855</v>
      </c>
      <c r="I1780" s="242">
        <v>5.4999999999999997E-3</v>
      </c>
      <c r="J1780" s="240">
        <v>155537.20000000001</v>
      </c>
      <c r="L1780" s="249"/>
      <c r="M1780" s="250"/>
      <c r="O1780" s="248"/>
    </row>
    <row r="1781" spans="1:15" x14ac:dyDescent="0.25">
      <c r="A1781" s="240" t="s">
        <v>508</v>
      </c>
      <c r="B1781" s="239">
        <v>23657502</v>
      </c>
      <c r="C1781" s="240" t="s">
        <v>404</v>
      </c>
      <c r="E1781" s="243">
        <v>45631</v>
      </c>
      <c r="G1781" s="240">
        <v>0</v>
      </c>
      <c r="H1781" s="240">
        <v>779</v>
      </c>
      <c r="I1781" s="242">
        <v>5.4999999999999997E-3</v>
      </c>
      <c r="J1781" s="240">
        <v>141642.48873799999</v>
      </c>
      <c r="L1781" s="249"/>
      <c r="M1781" s="250"/>
      <c r="O1781" s="248"/>
    </row>
    <row r="1782" spans="1:15" x14ac:dyDescent="0.25">
      <c r="A1782" s="240" t="s">
        <v>508</v>
      </c>
      <c r="B1782" s="239">
        <v>23657502</v>
      </c>
      <c r="C1782" s="240" t="s">
        <v>404</v>
      </c>
      <c r="E1782" s="243">
        <v>45631</v>
      </c>
      <c r="G1782" s="240">
        <v>0</v>
      </c>
      <c r="H1782" s="240">
        <v>388</v>
      </c>
      <c r="I1782" s="242">
        <v>5.4999999999999997E-3</v>
      </c>
      <c r="J1782" s="240">
        <v>70571.350000000006</v>
      </c>
      <c r="L1782" s="249"/>
      <c r="M1782" s="250"/>
      <c r="O1782" s="248"/>
    </row>
    <row r="1783" spans="1:15" x14ac:dyDescent="0.25">
      <c r="A1783" s="240" t="s">
        <v>508</v>
      </c>
      <c r="B1783" s="239">
        <v>23657502</v>
      </c>
      <c r="C1783" s="240" t="s">
        <v>404</v>
      </c>
      <c r="E1783" s="243">
        <v>45631</v>
      </c>
      <c r="G1783" s="240">
        <v>0</v>
      </c>
      <c r="H1783" s="240">
        <v>344</v>
      </c>
      <c r="I1783" s="242">
        <v>5.4999999999999997E-3</v>
      </c>
      <c r="J1783" s="240">
        <v>62504.800000000003</v>
      </c>
      <c r="L1783" s="249"/>
      <c r="M1783" s="250"/>
      <c r="O1783" s="248"/>
    </row>
    <row r="1784" spans="1:15" x14ac:dyDescent="0.25">
      <c r="A1784" s="240" t="s">
        <v>508</v>
      </c>
      <c r="B1784" s="239">
        <v>23657502</v>
      </c>
      <c r="C1784" s="240" t="s">
        <v>404</v>
      </c>
      <c r="E1784" s="243">
        <v>45631</v>
      </c>
      <c r="G1784" s="240">
        <v>0</v>
      </c>
      <c r="H1784" s="240">
        <v>548</v>
      </c>
      <c r="I1784" s="242">
        <v>5.4999999999999997E-3</v>
      </c>
      <c r="J1784" s="240">
        <v>99680.4</v>
      </c>
      <c r="L1784" s="249"/>
      <c r="M1784" s="250"/>
      <c r="O1784" s="248"/>
    </row>
    <row r="1785" spans="1:15" x14ac:dyDescent="0.25">
      <c r="A1785" s="240" t="s">
        <v>508</v>
      </c>
      <c r="B1785" s="239">
        <v>23657502</v>
      </c>
      <c r="C1785" s="240" t="s">
        <v>404</v>
      </c>
      <c r="E1785" s="243">
        <v>45631</v>
      </c>
      <c r="G1785" s="240">
        <v>0</v>
      </c>
      <c r="H1785" s="240">
        <v>403</v>
      </c>
      <c r="I1785" s="242">
        <v>5.4999999999999997E-3</v>
      </c>
      <c r="J1785" s="240">
        <v>73353.3</v>
      </c>
      <c r="L1785" s="249"/>
      <c r="M1785" s="250"/>
      <c r="O1785" s="248"/>
    </row>
    <row r="1786" spans="1:15" x14ac:dyDescent="0.25">
      <c r="A1786" s="240" t="s">
        <v>508</v>
      </c>
      <c r="B1786" s="239">
        <v>23657502</v>
      </c>
      <c r="C1786" s="240" t="s">
        <v>404</v>
      </c>
      <c r="E1786" s="243">
        <v>45631</v>
      </c>
      <c r="G1786" s="240">
        <v>0</v>
      </c>
      <c r="H1786" s="240">
        <v>693</v>
      </c>
      <c r="I1786" s="242">
        <v>5.4999999999999997E-3</v>
      </c>
      <c r="J1786" s="240">
        <v>126017.2</v>
      </c>
      <c r="L1786" s="249"/>
      <c r="M1786" s="250"/>
      <c r="O1786" s="248"/>
    </row>
    <row r="1787" spans="1:15" x14ac:dyDescent="0.25">
      <c r="A1787" s="240" t="s">
        <v>508</v>
      </c>
      <c r="B1787" s="239">
        <v>23657502</v>
      </c>
      <c r="C1787" s="240" t="s">
        <v>404</v>
      </c>
      <c r="E1787" s="243">
        <v>45631</v>
      </c>
      <c r="G1787" s="240">
        <v>0</v>
      </c>
      <c r="H1787" s="240">
        <v>370</v>
      </c>
      <c r="I1787" s="242">
        <v>5.4999999999999997E-3</v>
      </c>
      <c r="J1787" s="240">
        <v>67251.960000000006</v>
      </c>
      <c r="L1787" s="249"/>
      <c r="M1787" s="250"/>
      <c r="O1787" s="248"/>
    </row>
    <row r="1788" spans="1:15" x14ac:dyDescent="0.25">
      <c r="A1788" s="240" t="s">
        <v>508</v>
      </c>
      <c r="B1788" s="239">
        <v>23657502</v>
      </c>
      <c r="C1788" s="240" t="s">
        <v>404</v>
      </c>
      <c r="E1788" s="243">
        <v>45631</v>
      </c>
      <c r="G1788" s="240">
        <v>0</v>
      </c>
      <c r="H1788" s="240">
        <v>377</v>
      </c>
      <c r="I1788" s="242">
        <v>5.4999999999999997E-3</v>
      </c>
      <c r="J1788" s="240">
        <v>68621.675000000003</v>
      </c>
      <c r="L1788" s="249"/>
      <c r="M1788" s="250"/>
      <c r="O1788" s="248"/>
    </row>
    <row r="1789" spans="1:15" x14ac:dyDescent="0.25">
      <c r="A1789" s="240" t="s">
        <v>508</v>
      </c>
      <c r="B1789" s="239">
        <v>23657502</v>
      </c>
      <c r="C1789" s="240" t="s">
        <v>404</v>
      </c>
      <c r="E1789" s="243">
        <v>45631</v>
      </c>
      <c r="G1789" s="240">
        <v>0</v>
      </c>
      <c r="H1789" s="240">
        <v>448</v>
      </c>
      <c r="I1789" s="242">
        <v>5.4999999999999997E-3</v>
      </c>
      <c r="J1789" s="240">
        <v>81470.475000000006</v>
      </c>
      <c r="L1789" s="249"/>
      <c r="M1789" s="250"/>
      <c r="O1789" s="248"/>
    </row>
    <row r="1790" spans="1:15" x14ac:dyDescent="0.25">
      <c r="A1790" s="240" t="s">
        <v>508</v>
      </c>
      <c r="B1790" s="239">
        <v>23657502</v>
      </c>
      <c r="C1790" s="240" t="s">
        <v>404</v>
      </c>
      <c r="E1790" s="243">
        <v>45631</v>
      </c>
      <c r="G1790" s="240">
        <v>0</v>
      </c>
      <c r="H1790" s="240">
        <v>391</v>
      </c>
      <c r="I1790" s="242">
        <v>5.4999999999999997E-3</v>
      </c>
      <c r="J1790" s="240">
        <v>71160.212388</v>
      </c>
      <c r="L1790" s="249"/>
      <c r="M1790" s="250"/>
      <c r="O1790" s="248"/>
    </row>
    <row r="1791" spans="1:15" x14ac:dyDescent="0.25">
      <c r="A1791" s="240" t="s">
        <v>508</v>
      </c>
      <c r="B1791" s="239">
        <v>23657502</v>
      </c>
      <c r="C1791" s="240" t="s">
        <v>404</v>
      </c>
      <c r="E1791" s="243">
        <v>45631</v>
      </c>
      <c r="G1791" s="240">
        <v>0</v>
      </c>
      <c r="H1791" s="240">
        <v>305</v>
      </c>
      <c r="I1791" s="242">
        <v>5.4999999999999997E-3</v>
      </c>
      <c r="J1791" s="240">
        <v>55366.144</v>
      </c>
      <c r="L1791" s="249"/>
      <c r="M1791" s="250"/>
      <c r="O1791" s="248"/>
    </row>
    <row r="1792" spans="1:15" x14ac:dyDescent="0.25">
      <c r="A1792" s="240" t="s">
        <v>508</v>
      </c>
      <c r="B1792" s="239">
        <v>23657502</v>
      </c>
      <c r="C1792" s="240" t="s">
        <v>404</v>
      </c>
      <c r="E1792" s="243">
        <v>45631</v>
      </c>
      <c r="G1792" s="240">
        <v>0</v>
      </c>
      <c r="H1792" s="240">
        <v>308</v>
      </c>
      <c r="I1792" s="242">
        <v>5.4999999999999997E-3</v>
      </c>
      <c r="J1792" s="240">
        <v>56069</v>
      </c>
      <c r="L1792" s="249"/>
      <c r="M1792" s="250"/>
      <c r="O1792" s="248"/>
    </row>
    <row r="1793" spans="1:15" x14ac:dyDescent="0.25">
      <c r="A1793" s="240" t="s">
        <v>508</v>
      </c>
      <c r="B1793" s="239">
        <v>23657502</v>
      </c>
      <c r="C1793" s="240" t="s">
        <v>404</v>
      </c>
      <c r="E1793" s="243">
        <v>45631</v>
      </c>
      <c r="G1793" s="240">
        <v>0</v>
      </c>
      <c r="H1793" s="240">
        <v>439</v>
      </c>
      <c r="I1793" s="242">
        <v>5.4999999999999997E-3</v>
      </c>
      <c r="J1793" s="240">
        <v>79769.453441999998</v>
      </c>
      <c r="L1793" s="249"/>
      <c r="M1793" s="250"/>
      <c r="O1793" s="248"/>
    </row>
    <row r="1794" spans="1:15" x14ac:dyDescent="0.25">
      <c r="A1794" s="240" t="s">
        <v>508</v>
      </c>
      <c r="B1794" s="239">
        <v>23657502</v>
      </c>
      <c r="C1794" s="240" t="s">
        <v>404</v>
      </c>
      <c r="E1794" s="243">
        <v>45631</v>
      </c>
      <c r="G1794" s="240">
        <v>0</v>
      </c>
      <c r="H1794" s="240">
        <v>357</v>
      </c>
      <c r="I1794" s="242">
        <v>5.4999999999999997E-3</v>
      </c>
      <c r="J1794" s="240">
        <v>64940</v>
      </c>
      <c r="L1794" s="249"/>
      <c r="M1794" s="250"/>
      <c r="O1794" s="248"/>
    </row>
    <row r="1795" spans="1:15" x14ac:dyDescent="0.25">
      <c r="A1795" s="240" t="s">
        <v>508</v>
      </c>
      <c r="B1795" s="239">
        <v>23657502</v>
      </c>
      <c r="C1795" s="240" t="s">
        <v>404</v>
      </c>
      <c r="E1795" s="243">
        <v>45631</v>
      </c>
      <c r="G1795" s="240">
        <v>0</v>
      </c>
      <c r="H1795" s="240">
        <v>357</v>
      </c>
      <c r="I1795" s="242">
        <v>5.4999999999999997E-3</v>
      </c>
      <c r="J1795" s="240">
        <v>64940</v>
      </c>
      <c r="L1795" s="249"/>
      <c r="M1795" s="250"/>
      <c r="O1795" s="248"/>
    </row>
    <row r="1796" spans="1:15" x14ac:dyDescent="0.25">
      <c r="A1796" s="240" t="s">
        <v>508</v>
      </c>
      <c r="B1796" s="239">
        <v>23657502</v>
      </c>
      <c r="C1796" s="240" t="s">
        <v>404</v>
      </c>
      <c r="E1796" s="243">
        <v>45631</v>
      </c>
      <c r="G1796" s="240">
        <v>0</v>
      </c>
      <c r="H1796" s="240">
        <v>531</v>
      </c>
      <c r="I1796" s="242">
        <v>5.4999999999999997E-3</v>
      </c>
      <c r="J1796" s="240">
        <v>96497.2</v>
      </c>
      <c r="L1796" s="249"/>
      <c r="M1796" s="250"/>
      <c r="O1796" s="248"/>
    </row>
    <row r="1797" spans="1:15" x14ac:dyDescent="0.25">
      <c r="A1797" s="240" t="s">
        <v>508</v>
      </c>
      <c r="B1797" s="239">
        <v>23657502</v>
      </c>
      <c r="C1797" s="240" t="s">
        <v>404</v>
      </c>
      <c r="E1797" s="243">
        <v>45631</v>
      </c>
      <c r="G1797" s="240">
        <v>0</v>
      </c>
      <c r="H1797" s="240">
        <v>398</v>
      </c>
      <c r="I1797" s="242">
        <v>5.4999999999999997E-3</v>
      </c>
      <c r="J1797" s="240">
        <v>72403.199999999997</v>
      </c>
      <c r="L1797" s="249"/>
      <c r="M1797" s="250"/>
      <c r="O1797" s="248"/>
    </row>
    <row r="1798" spans="1:15" x14ac:dyDescent="0.25">
      <c r="A1798" s="240" t="s">
        <v>508</v>
      </c>
      <c r="B1798" s="239">
        <v>23657502</v>
      </c>
      <c r="C1798" s="240" t="s">
        <v>404</v>
      </c>
      <c r="E1798" s="243">
        <v>45639</v>
      </c>
      <c r="G1798" s="240">
        <v>0</v>
      </c>
      <c r="H1798" s="240">
        <v>608</v>
      </c>
      <c r="I1798" s="242">
        <v>5.4999999999999997E-3</v>
      </c>
      <c r="J1798" s="240">
        <v>110505</v>
      </c>
      <c r="L1798" s="249"/>
      <c r="M1798" s="250"/>
      <c r="O1798" s="248"/>
    </row>
    <row r="1799" spans="1:15" x14ac:dyDescent="0.25">
      <c r="A1799" s="240" t="s">
        <v>508</v>
      </c>
      <c r="B1799" s="239">
        <v>23657502</v>
      </c>
      <c r="C1799" s="240" t="s">
        <v>404</v>
      </c>
      <c r="E1799" s="243">
        <v>45639</v>
      </c>
      <c r="G1799" s="240">
        <v>0</v>
      </c>
      <c r="H1799" s="240">
        <v>571</v>
      </c>
      <c r="I1799" s="242">
        <v>5.4999999999999997E-3</v>
      </c>
      <c r="J1799" s="240">
        <v>103849.60000000001</v>
      </c>
      <c r="L1799" s="249"/>
      <c r="M1799" s="250"/>
      <c r="O1799" s="248"/>
    </row>
    <row r="1800" spans="1:15" x14ac:dyDescent="0.25">
      <c r="A1800" s="240" t="s">
        <v>508</v>
      </c>
      <c r="B1800" s="239">
        <v>23657502</v>
      </c>
      <c r="C1800" s="240" t="s">
        <v>404</v>
      </c>
      <c r="E1800" s="243">
        <v>45639</v>
      </c>
      <c r="G1800" s="240">
        <v>0</v>
      </c>
      <c r="H1800" s="240">
        <v>364</v>
      </c>
      <c r="I1800" s="242">
        <v>5.4999999999999997E-3</v>
      </c>
      <c r="J1800" s="240">
        <v>66236</v>
      </c>
      <c r="L1800" s="249"/>
      <c r="M1800" s="250"/>
      <c r="O1800" s="248"/>
    </row>
    <row r="1801" spans="1:15" x14ac:dyDescent="0.25">
      <c r="A1801" s="240" t="s">
        <v>508</v>
      </c>
      <c r="B1801" s="239">
        <v>23657502</v>
      </c>
      <c r="C1801" s="240" t="s">
        <v>404</v>
      </c>
      <c r="E1801" s="243">
        <v>45639</v>
      </c>
      <c r="G1801" s="240">
        <v>0</v>
      </c>
      <c r="H1801" s="240">
        <v>559</v>
      </c>
      <c r="I1801" s="242">
        <v>5.4999999999999997E-3</v>
      </c>
      <c r="J1801" s="240">
        <v>101576</v>
      </c>
      <c r="L1801" s="249"/>
      <c r="M1801" s="250"/>
      <c r="O1801" s="248"/>
    </row>
    <row r="1802" spans="1:15" x14ac:dyDescent="0.25">
      <c r="A1802" s="240" t="s">
        <v>508</v>
      </c>
      <c r="B1802" s="239">
        <v>23657502</v>
      </c>
      <c r="C1802" s="240" t="s">
        <v>404</v>
      </c>
      <c r="E1802" s="243">
        <v>45639</v>
      </c>
      <c r="G1802" s="240">
        <v>0</v>
      </c>
      <c r="H1802" s="240">
        <v>432</v>
      </c>
      <c r="I1802" s="242">
        <v>5.4999999999999997E-3</v>
      </c>
      <c r="J1802" s="240">
        <v>78555.600000000006</v>
      </c>
      <c r="L1802" s="249"/>
      <c r="M1802" s="250"/>
      <c r="O1802" s="248"/>
    </row>
    <row r="1803" spans="1:15" x14ac:dyDescent="0.25">
      <c r="A1803" s="240" t="s">
        <v>508</v>
      </c>
      <c r="B1803" s="239">
        <v>23657502</v>
      </c>
      <c r="C1803" s="240" t="s">
        <v>404</v>
      </c>
      <c r="E1803" s="243">
        <v>45639</v>
      </c>
      <c r="G1803" s="240">
        <v>0</v>
      </c>
      <c r="H1803" s="240">
        <v>559</v>
      </c>
      <c r="I1803" s="242">
        <v>5.4999999999999997E-3</v>
      </c>
      <c r="J1803" s="240">
        <v>101576</v>
      </c>
      <c r="L1803" s="249"/>
      <c r="M1803" s="250"/>
      <c r="O1803" s="248"/>
    </row>
    <row r="1804" spans="1:15" x14ac:dyDescent="0.25">
      <c r="A1804" s="240" t="s">
        <v>508</v>
      </c>
      <c r="B1804" s="239">
        <v>23657502</v>
      </c>
      <c r="C1804" s="240" t="s">
        <v>404</v>
      </c>
      <c r="E1804" s="243">
        <v>45639</v>
      </c>
      <c r="G1804" s="240">
        <v>0</v>
      </c>
      <c r="H1804" s="240">
        <v>762</v>
      </c>
      <c r="I1804" s="242">
        <v>5.4999999999999997E-3</v>
      </c>
      <c r="J1804" s="240">
        <v>138476</v>
      </c>
      <c r="L1804" s="249"/>
      <c r="M1804" s="250"/>
      <c r="O1804" s="248"/>
    </row>
    <row r="1805" spans="1:15" x14ac:dyDescent="0.25">
      <c r="A1805" s="240" t="s">
        <v>508</v>
      </c>
      <c r="B1805" s="239">
        <v>23657502</v>
      </c>
      <c r="C1805" s="240" t="s">
        <v>404</v>
      </c>
      <c r="E1805" s="243">
        <v>45639</v>
      </c>
      <c r="G1805" s="240">
        <v>0</v>
      </c>
      <c r="H1805" s="240">
        <v>462</v>
      </c>
      <c r="I1805" s="242">
        <v>5.4999999999999997E-3</v>
      </c>
      <c r="J1805" s="240">
        <v>83949.6</v>
      </c>
      <c r="L1805" s="249"/>
      <c r="M1805" s="250"/>
      <c r="O1805" s="248"/>
    </row>
    <row r="1806" spans="1:15" x14ac:dyDescent="0.25">
      <c r="A1806" s="240" t="s">
        <v>508</v>
      </c>
      <c r="B1806" s="239">
        <v>23657502</v>
      </c>
      <c r="C1806" s="240" t="s">
        <v>404</v>
      </c>
      <c r="E1806" s="243">
        <v>45639</v>
      </c>
      <c r="G1806" s="240">
        <v>0</v>
      </c>
      <c r="H1806" s="240">
        <v>508</v>
      </c>
      <c r="I1806" s="242">
        <v>5.4999999999999997E-3</v>
      </c>
      <c r="J1806" s="240">
        <v>92278</v>
      </c>
      <c r="L1806" s="249"/>
      <c r="M1806" s="250"/>
      <c r="O1806" s="248"/>
    </row>
    <row r="1807" spans="1:15" x14ac:dyDescent="0.25">
      <c r="A1807" s="240" t="s">
        <v>508</v>
      </c>
      <c r="B1807" s="239">
        <v>23657502</v>
      </c>
      <c r="C1807" s="240" t="s">
        <v>404</v>
      </c>
      <c r="E1807" s="243">
        <v>45639</v>
      </c>
      <c r="G1807" s="240">
        <v>0</v>
      </c>
      <c r="H1807" s="240">
        <v>559</v>
      </c>
      <c r="I1807" s="242">
        <v>5.4999999999999997E-3</v>
      </c>
      <c r="J1807" s="240">
        <v>101576</v>
      </c>
      <c r="L1807" s="249"/>
      <c r="M1807" s="250"/>
      <c r="O1807" s="248"/>
    </row>
    <row r="1808" spans="1:15" x14ac:dyDescent="0.25">
      <c r="A1808" s="240" t="s">
        <v>508</v>
      </c>
      <c r="B1808" s="239">
        <v>23657502</v>
      </c>
      <c r="C1808" s="240" t="s">
        <v>404</v>
      </c>
      <c r="E1808" s="243">
        <v>45639</v>
      </c>
      <c r="G1808" s="240">
        <v>0</v>
      </c>
      <c r="H1808" s="240">
        <v>434</v>
      </c>
      <c r="I1808" s="242">
        <v>5.4999999999999997E-3</v>
      </c>
      <c r="J1808" s="240">
        <v>78823.600000000006</v>
      </c>
      <c r="L1808" s="249"/>
      <c r="M1808" s="250"/>
      <c r="O1808" s="248"/>
    </row>
    <row r="1809" spans="1:15" x14ac:dyDescent="0.25">
      <c r="A1809" s="240" t="s">
        <v>508</v>
      </c>
      <c r="B1809" s="239">
        <v>23657502</v>
      </c>
      <c r="C1809" s="240" t="s">
        <v>404</v>
      </c>
      <c r="E1809" s="243">
        <v>45639</v>
      </c>
      <c r="G1809" s="240">
        <v>0</v>
      </c>
      <c r="H1809" s="240">
        <v>548</v>
      </c>
      <c r="I1809" s="242">
        <v>5.4999999999999997E-3</v>
      </c>
      <c r="J1809" s="240">
        <v>99605.7</v>
      </c>
      <c r="L1809" s="249"/>
      <c r="M1809" s="250"/>
      <c r="O1809" s="248"/>
    </row>
    <row r="1810" spans="1:15" x14ac:dyDescent="0.25">
      <c r="A1810" s="240" t="s">
        <v>508</v>
      </c>
      <c r="B1810" s="239">
        <v>23657502</v>
      </c>
      <c r="C1810" s="240" t="s">
        <v>404</v>
      </c>
      <c r="E1810" s="243">
        <v>45639</v>
      </c>
      <c r="G1810" s="240">
        <v>0</v>
      </c>
      <c r="H1810" s="240">
        <v>553</v>
      </c>
      <c r="I1810" s="242">
        <v>5.4999999999999997E-3</v>
      </c>
      <c r="J1810" s="240">
        <v>100503.188905</v>
      </c>
      <c r="L1810" s="249"/>
      <c r="M1810" s="250"/>
      <c r="O1810" s="248"/>
    </row>
    <row r="1811" spans="1:15" x14ac:dyDescent="0.25">
      <c r="A1811" s="240" t="s">
        <v>508</v>
      </c>
      <c r="B1811" s="239">
        <v>23657502</v>
      </c>
      <c r="C1811" s="240" t="s">
        <v>404</v>
      </c>
      <c r="E1811" s="243">
        <v>45639</v>
      </c>
      <c r="G1811" s="240">
        <v>0</v>
      </c>
      <c r="H1811" s="240">
        <v>385</v>
      </c>
      <c r="I1811" s="242">
        <v>5.4999999999999997E-3</v>
      </c>
      <c r="J1811" s="240">
        <v>70088.800000000003</v>
      </c>
      <c r="L1811" s="249"/>
      <c r="M1811" s="250"/>
      <c r="O1811" s="248"/>
    </row>
    <row r="1812" spans="1:15" x14ac:dyDescent="0.25">
      <c r="A1812" s="240" t="s">
        <v>508</v>
      </c>
      <c r="B1812" s="239">
        <v>23657502</v>
      </c>
      <c r="C1812" s="240" t="s">
        <v>404</v>
      </c>
      <c r="E1812" s="243">
        <v>45639</v>
      </c>
      <c r="G1812" s="240">
        <v>0</v>
      </c>
      <c r="H1812" s="240">
        <v>449</v>
      </c>
      <c r="I1812" s="242">
        <v>5.4999999999999997E-3</v>
      </c>
      <c r="J1812" s="240">
        <v>81663</v>
      </c>
      <c r="L1812" s="249"/>
      <c r="M1812" s="250"/>
      <c r="O1812" s="248"/>
    </row>
    <row r="1813" spans="1:15" x14ac:dyDescent="0.25">
      <c r="A1813" s="240" t="s">
        <v>508</v>
      </c>
      <c r="B1813" s="239">
        <v>23657502</v>
      </c>
      <c r="C1813" s="240" t="s">
        <v>404</v>
      </c>
      <c r="E1813" s="243">
        <v>45639</v>
      </c>
      <c r="G1813" s="240">
        <v>0</v>
      </c>
      <c r="H1813" s="240">
        <v>439</v>
      </c>
      <c r="I1813" s="242">
        <v>5.4999999999999997E-3</v>
      </c>
      <c r="J1813" s="240">
        <v>79756.481</v>
      </c>
      <c r="L1813" s="249"/>
      <c r="M1813" s="250"/>
      <c r="O1813" s="248"/>
    </row>
    <row r="1814" spans="1:15" x14ac:dyDescent="0.25">
      <c r="A1814" s="240" t="s">
        <v>508</v>
      </c>
      <c r="B1814" s="239">
        <v>23657502</v>
      </c>
      <c r="C1814" s="240" t="s">
        <v>404</v>
      </c>
      <c r="E1814" s="243">
        <v>45639</v>
      </c>
      <c r="G1814" s="240">
        <v>0</v>
      </c>
      <c r="H1814" s="240">
        <v>1498</v>
      </c>
      <c r="I1814" s="242">
        <v>5.4999999999999997E-3</v>
      </c>
      <c r="J1814" s="240">
        <v>272402.64490000001</v>
      </c>
      <c r="L1814" s="249"/>
      <c r="M1814" s="250"/>
      <c r="O1814" s="248"/>
    </row>
    <row r="1815" spans="1:15" x14ac:dyDescent="0.25">
      <c r="A1815" s="240" t="s">
        <v>508</v>
      </c>
      <c r="B1815" s="239">
        <v>23657502</v>
      </c>
      <c r="C1815" s="240" t="s">
        <v>404</v>
      </c>
      <c r="E1815" s="243">
        <v>45639</v>
      </c>
      <c r="G1815" s="240">
        <v>0</v>
      </c>
      <c r="H1815" s="240">
        <v>669</v>
      </c>
      <c r="I1815" s="242">
        <v>5.4999999999999997E-3</v>
      </c>
      <c r="J1815" s="240">
        <v>121613.31</v>
      </c>
      <c r="L1815" s="249"/>
      <c r="M1815" s="250"/>
      <c r="O1815" s="248"/>
    </row>
    <row r="1816" spans="1:15" x14ac:dyDescent="0.25">
      <c r="A1816" s="240" t="s">
        <v>508</v>
      </c>
      <c r="B1816" s="239">
        <v>23657502</v>
      </c>
      <c r="C1816" s="240" t="s">
        <v>404</v>
      </c>
      <c r="E1816" s="243">
        <v>45639</v>
      </c>
      <c r="G1816" s="240">
        <v>0</v>
      </c>
      <c r="H1816" s="240">
        <v>361</v>
      </c>
      <c r="I1816" s="242">
        <v>5.4999999999999997E-3</v>
      </c>
      <c r="J1816" s="240">
        <v>65571.8</v>
      </c>
      <c r="L1816" s="249"/>
      <c r="M1816" s="250"/>
      <c r="O1816" s="248"/>
    </row>
    <row r="1817" spans="1:15" x14ac:dyDescent="0.25">
      <c r="A1817" s="240" t="s">
        <v>508</v>
      </c>
      <c r="B1817" s="239">
        <v>23657502</v>
      </c>
      <c r="C1817" s="240" t="s">
        <v>404</v>
      </c>
      <c r="E1817" s="243">
        <v>45639</v>
      </c>
      <c r="G1817" s="240">
        <v>0</v>
      </c>
      <c r="H1817" s="240">
        <v>1976</v>
      </c>
      <c r="I1817" s="242">
        <v>5.4999999999999997E-3</v>
      </c>
      <c r="J1817" s="240">
        <v>359343.2</v>
      </c>
      <c r="L1817" s="249"/>
      <c r="M1817" s="250"/>
      <c r="O1817" s="248"/>
    </row>
    <row r="1818" spans="1:15" x14ac:dyDescent="0.25">
      <c r="A1818" s="240" t="s">
        <v>508</v>
      </c>
      <c r="B1818" s="239">
        <v>23657502</v>
      </c>
      <c r="C1818" s="240" t="s">
        <v>404</v>
      </c>
      <c r="E1818" s="243">
        <v>45639</v>
      </c>
      <c r="G1818" s="240">
        <v>0</v>
      </c>
      <c r="H1818" s="240">
        <v>577</v>
      </c>
      <c r="I1818" s="242">
        <v>5.4999999999999997E-3</v>
      </c>
      <c r="J1818" s="240">
        <v>104974.2</v>
      </c>
      <c r="L1818" s="249"/>
      <c r="M1818" s="250"/>
      <c r="O1818" s="248"/>
    </row>
    <row r="1819" spans="1:15" x14ac:dyDescent="0.25">
      <c r="A1819" s="240" t="s">
        <v>508</v>
      </c>
      <c r="B1819" s="239">
        <v>23657502</v>
      </c>
      <c r="C1819" s="240" t="s">
        <v>404</v>
      </c>
      <c r="E1819" s="243">
        <v>45639</v>
      </c>
      <c r="G1819" s="240">
        <v>0</v>
      </c>
      <c r="H1819" s="240">
        <v>679</v>
      </c>
      <c r="I1819" s="242">
        <v>5.4999999999999997E-3</v>
      </c>
      <c r="J1819" s="240">
        <v>123378.85097</v>
      </c>
      <c r="L1819" s="249"/>
      <c r="M1819" s="250"/>
      <c r="O1819" s="248"/>
    </row>
    <row r="1820" spans="1:15" x14ac:dyDescent="0.25">
      <c r="A1820" s="240" t="s">
        <v>508</v>
      </c>
      <c r="B1820" s="239">
        <v>23657502</v>
      </c>
      <c r="C1820" s="240" t="s">
        <v>404</v>
      </c>
      <c r="E1820" s="243">
        <v>45639</v>
      </c>
      <c r="G1820" s="240">
        <v>0</v>
      </c>
      <c r="H1820" s="240">
        <v>693</v>
      </c>
      <c r="I1820" s="242">
        <v>5.4999999999999997E-3</v>
      </c>
      <c r="J1820" s="240">
        <v>126017.2</v>
      </c>
      <c r="L1820" s="249"/>
      <c r="M1820" s="250"/>
      <c r="O1820" s="248"/>
    </row>
    <row r="1821" spans="1:15" x14ac:dyDescent="0.25">
      <c r="A1821" s="240" t="s">
        <v>508</v>
      </c>
      <c r="B1821" s="239">
        <v>23657502</v>
      </c>
      <c r="C1821" s="240" t="s">
        <v>404</v>
      </c>
      <c r="E1821" s="243">
        <v>45639</v>
      </c>
      <c r="G1821" s="240">
        <v>0</v>
      </c>
      <c r="H1821" s="240">
        <v>542</v>
      </c>
      <c r="I1821" s="242">
        <v>5.4999999999999997E-3</v>
      </c>
      <c r="J1821" s="240">
        <v>98538.36</v>
      </c>
      <c r="L1821" s="249"/>
      <c r="M1821" s="250"/>
      <c r="O1821" s="248"/>
    </row>
    <row r="1822" spans="1:15" x14ac:dyDescent="0.25">
      <c r="A1822" s="240" t="s">
        <v>508</v>
      </c>
      <c r="B1822" s="239">
        <v>23657502</v>
      </c>
      <c r="C1822" s="240" t="s">
        <v>404</v>
      </c>
      <c r="E1822" s="243">
        <v>45639</v>
      </c>
      <c r="G1822" s="240">
        <v>0</v>
      </c>
      <c r="H1822" s="240">
        <v>298</v>
      </c>
      <c r="I1822" s="242">
        <v>5.4999999999999997E-3</v>
      </c>
      <c r="J1822" s="240">
        <v>54168.800000000003</v>
      </c>
      <c r="L1822" s="249"/>
      <c r="M1822" s="250"/>
      <c r="O1822" s="248"/>
    </row>
    <row r="1823" spans="1:15" x14ac:dyDescent="0.25">
      <c r="A1823" s="240" t="s">
        <v>508</v>
      </c>
      <c r="B1823" s="239">
        <v>23657502</v>
      </c>
      <c r="C1823" s="240" t="s">
        <v>404</v>
      </c>
      <c r="E1823" s="243">
        <v>45639</v>
      </c>
      <c r="G1823" s="240">
        <v>0</v>
      </c>
      <c r="H1823" s="240">
        <v>298</v>
      </c>
      <c r="I1823" s="242">
        <v>5.4999999999999997E-3</v>
      </c>
      <c r="J1823" s="240">
        <v>54168.800000000003</v>
      </c>
      <c r="L1823" s="249"/>
      <c r="M1823" s="250"/>
      <c r="O1823" s="248"/>
    </row>
    <row r="1824" spans="1:15" x14ac:dyDescent="0.25">
      <c r="A1824" s="240" t="s">
        <v>508</v>
      </c>
      <c r="B1824" s="239">
        <v>23657502</v>
      </c>
      <c r="C1824" s="240" t="s">
        <v>404</v>
      </c>
      <c r="E1824" s="243">
        <v>45639</v>
      </c>
      <c r="G1824" s="240">
        <v>0</v>
      </c>
      <c r="H1824" s="240">
        <v>959</v>
      </c>
      <c r="I1824" s="242">
        <v>5.4999999999999997E-3</v>
      </c>
      <c r="J1824" s="240">
        <v>174286</v>
      </c>
      <c r="L1824" s="249"/>
      <c r="M1824" s="250"/>
      <c r="O1824" s="248"/>
    </row>
    <row r="1825" spans="1:15" x14ac:dyDescent="0.25">
      <c r="A1825" s="240" t="s">
        <v>508</v>
      </c>
      <c r="B1825" s="239">
        <v>23657502</v>
      </c>
      <c r="C1825" s="240" t="s">
        <v>404</v>
      </c>
      <c r="E1825" s="243">
        <v>45639</v>
      </c>
      <c r="G1825" s="240">
        <v>0</v>
      </c>
      <c r="H1825" s="240">
        <v>357</v>
      </c>
      <c r="I1825" s="242">
        <v>5.4999999999999997E-3</v>
      </c>
      <c r="J1825" s="240">
        <v>64940</v>
      </c>
      <c r="L1825" s="249"/>
      <c r="M1825" s="250"/>
      <c r="O1825" s="248"/>
    </row>
    <row r="1826" spans="1:15" x14ac:dyDescent="0.25">
      <c r="A1826" s="240" t="s">
        <v>508</v>
      </c>
      <c r="B1826" s="239">
        <v>23657502</v>
      </c>
      <c r="C1826" s="240" t="s">
        <v>404</v>
      </c>
      <c r="E1826" s="243">
        <v>45639</v>
      </c>
      <c r="G1826" s="240">
        <v>0</v>
      </c>
      <c r="H1826" s="240">
        <v>357</v>
      </c>
      <c r="I1826" s="242">
        <v>5.4999999999999997E-3</v>
      </c>
      <c r="J1826" s="240">
        <v>64940</v>
      </c>
      <c r="L1826" s="249"/>
      <c r="M1826" s="250"/>
      <c r="O1826" s="248"/>
    </row>
    <row r="1827" spans="1:15" x14ac:dyDescent="0.25">
      <c r="A1827" s="240" t="s">
        <v>508</v>
      </c>
      <c r="B1827" s="239">
        <v>23657502</v>
      </c>
      <c r="C1827" s="240" t="s">
        <v>404</v>
      </c>
      <c r="E1827" s="243">
        <v>45639</v>
      </c>
      <c r="G1827" s="240">
        <v>0</v>
      </c>
      <c r="H1827" s="240">
        <v>357</v>
      </c>
      <c r="I1827" s="242">
        <v>5.4999999999999997E-3</v>
      </c>
      <c r="J1827" s="240">
        <v>64940</v>
      </c>
      <c r="L1827" s="249"/>
      <c r="M1827" s="250"/>
      <c r="O1827" s="248"/>
    </row>
    <row r="1828" spans="1:15" x14ac:dyDescent="0.25">
      <c r="A1828" s="240" t="s">
        <v>508</v>
      </c>
      <c r="B1828" s="239">
        <v>23657502</v>
      </c>
      <c r="C1828" s="240" t="s">
        <v>404</v>
      </c>
      <c r="E1828" s="243">
        <v>45639</v>
      </c>
      <c r="G1828" s="240">
        <v>0</v>
      </c>
      <c r="H1828" s="240">
        <v>693</v>
      </c>
      <c r="I1828" s="242">
        <v>5.4999999999999997E-3</v>
      </c>
      <c r="J1828" s="240">
        <v>126017.2</v>
      </c>
      <c r="L1828" s="249"/>
      <c r="M1828" s="250"/>
      <c r="O1828" s="248"/>
    </row>
    <row r="1829" spans="1:15" x14ac:dyDescent="0.25">
      <c r="A1829" s="240" t="s">
        <v>508</v>
      </c>
      <c r="B1829" s="239">
        <v>23657502</v>
      </c>
      <c r="C1829" s="240" t="s">
        <v>404</v>
      </c>
      <c r="E1829" s="243">
        <v>45639</v>
      </c>
      <c r="G1829" s="240">
        <v>0</v>
      </c>
      <c r="H1829" s="240">
        <v>649</v>
      </c>
      <c r="I1829" s="242">
        <v>5.4999999999999997E-3</v>
      </c>
      <c r="J1829" s="240">
        <v>118080</v>
      </c>
      <c r="L1829" s="249"/>
      <c r="M1829" s="250"/>
      <c r="O1829" s="248"/>
    </row>
    <row r="1830" spans="1:15" x14ac:dyDescent="0.25">
      <c r="A1830" s="240" t="s">
        <v>508</v>
      </c>
      <c r="B1830" s="239">
        <v>23657502</v>
      </c>
      <c r="C1830" s="240" t="s">
        <v>404</v>
      </c>
      <c r="E1830" s="243">
        <v>45639</v>
      </c>
      <c r="G1830" s="240">
        <v>0</v>
      </c>
      <c r="H1830" s="240">
        <v>644</v>
      </c>
      <c r="I1830" s="242">
        <v>5.4999999999999997E-3</v>
      </c>
      <c r="J1830" s="240">
        <v>117018.29426</v>
      </c>
      <c r="L1830" s="249"/>
      <c r="M1830" s="250"/>
      <c r="O1830" s="248"/>
    </row>
    <row r="1831" spans="1:15" x14ac:dyDescent="0.25">
      <c r="A1831" s="240" t="s">
        <v>508</v>
      </c>
      <c r="B1831" s="239">
        <v>23657502</v>
      </c>
      <c r="C1831" s="240" t="s">
        <v>404</v>
      </c>
      <c r="E1831" s="243">
        <v>45639</v>
      </c>
      <c r="G1831" s="240">
        <v>0</v>
      </c>
      <c r="H1831" s="240">
        <v>531</v>
      </c>
      <c r="I1831" s="242">
        <v>5.4999999999999997E-3</v>
      </c>
      <c r="J1831" s="240">
        <v>96497.2</v>
      </c>
      <c r="L1831" s="249"/>
      <c r="M1831" s="250"/>
      <c r="O1831" s="248"/>
    </row>
    <row r="1832" spans="1:15" x14ac:dyDescent="0.25">
      <c r="A1832" s="240" t="s">
        <v>508</v>
      </c>
      <c r="B1832" s="239">
        <v>23657502</v>
      </c>
      <c r="C1832" s="240" t="s">
        <v>404</v>
      </c>
      <c r="E1832" s="243">
        <v>45639</v>
      </c>
      <c r="G1832" s="240">
        <v>0</v>
      </c>
      <c r="H1832" s="240">
        <v>398</v>
      </c>
      <c r="I1832" s="242">
        <v>5.4999999999999997E-3</v>
      </c>
      <c r="J1832" s="240">
        <v>72403.199999999997</v>
      </c>
      <c r="L1832" s="249"/>
      <c r="M1832" s="250"/>
      <c r="O1832" s="248"/>
    </row>
    <row r="1833" spans="1:15" x14ac:dyDescent="0.25">
      <c r="A1833" s="240" t="s">
        <v>508</v>
      </c>
      <c r="B1833" s="239">
        <v>23657502</v>
      </c>
      <c r="C1833" s="240" t="s">
        <v>404</v>
      </c>
      <c r="E1833" s="243">
        <v>45639</v>
      </c>
      <c r="G1833" s="240">
        <v>0</v>
      </c>
      <c r="H1833" s="240">
        <v>531</v>
      </c>
      <c r="I1833" s="242">
        <v>5.4999999999999997E-3</v>
      </c>
      <c r="J1833" s="240">
        <v>96497.2</v>
      </c>
      <c r="L1833" s="249"/>
      <c r="M1833" s="250"/>
      <c r="O1833" s="248"/>
    </row>
    <row r="1834" spans="1:15" x14ac:dyDescent="0.25">
      <c r="A1834" s="240" t="s">
        <v>508</v>
      </c>
      <c r="B1834" s="239">
        <v>23657502</v>
      </c>
      <c r="C1834" s="240" t="s">
        <v>404</v>
      </c>
      <c r="E1834" s="243">
        <v>45639</v>
      </c>
      <c r="G1834" s="240">
        <v>0</v>
      </c>
      <c r="H1834" s="240">
        <v>403</v>
      </c>
      <c r="I1834" s="242">
        <v>5.4999999999999997E-3</v>
      </c>
      <c r="J1834" s="240">
        <v>73256.3</v>
      </c>
      <c r="L1834" s="249"/>
      <c r="M1834" s="250"/>
      <c r="O1834" s="248"/>
    </row>
    <row r="1835" spans="1:15" x14ac:dyDescent="0.25">
      <c r="A1835" s="240" t="s">
        <v>508</v>
      </c>
      <c r="B1835" s="239">
        <v>23657502</v>
      </c>
      <c r="C1835" s="240" t="s">
        <v>404</v>
      </c>
      <c r="E1835" s="243">
        <v>45639</v>
      </c>
      <c r="G1835" s="240">
        <v>0</v>
      </c>
      <c r="H1835" s="240">
        <v>487</v>
      </c>
      <c r="I1835" s="242">
        <v>5.4999999999999997E-3</v>
      </c>
      <c r="J1835" s="240">
        <v>88495.5</v>
      </c>
      <c r="L1835" s="249"/>
      <c r="M1835" s="250"/>
      <c r="O1835" s="248"/>
    </row>
    <row r="1836" spans="1:15" x14ac:dyDescent="0.25">
      <c r="A1836" s="240" t="s">
        <v>508</v>
      </c>
      <c r="B1836" s="239">
        <v>23657502</v>
      </c>
      <c r="C1836" s="240" t="s">
        <v>404</v>
      </c>
      <c r="E1836" s="243">
        <v>45639</v>
      </c>
      <c r="G1836" s="240">
        <v>0</v>
      </c>
      <c r="H1836" s="240">
        <v>881</v>
      </c>
      <c r="I1836" s="242">
        <v>5.4999999999999997E-3</v>
      </c>
      <c r="J1836" s="240">
        <v>160110.77239999999</v>
      </c>
      <c r="L1836" s="249"/>
      <c r="M1836" s="250"/>
      <c r="O1836" s="248"/>
    </row>
    <row r="1837" spans="1:15" x14ac:dyDescent="0.25">
      <c r="A1837" s="240" t="s">
        <v>508</v>
      </c>
      <c r="B1837" s="239">
        <v>23657502</v>
      </c>
      <c r="C1837" s="240" t="s">
        <v>404</v>
      </c>
      <c r="E1837" s="243">
        <v>45639</v>
      </c>
      <c r="G1837" s="240">
        <v>0</v>
      </c>
      <c r="H1837" s="240">
        <v>531</v>
      </c>
      <c r="I1837" s="242">
        <v>5.4999999999999997E-3</v>
      </c>
      <c r="J1837" s="240">
        <v>96497.2</v>
      </c>
      <c r="L1837" s="249"/>
      <c r="M1837" s="250"/>
      <c r="O1837" s="248"/>
    </row>
    <row r="1838" spans="1:15" x14ac:dyDescent="0.25">
      <c r="A1838" s="240" t="s">
        <v>508</v>
      </c>
      <c r="B1838" s="239">
        <v>23657502</v>
      </c>
      <c r="C1838" s="240" t="s">
        <v>404</v>
      </c>
      <c r="E1838" s="243">
        <v>45639</v>
      </c>
      <c r="G1838" s="240">
        <v>0</v>
      </c>
      <c r="H1838" s="240">
        <v>831</v>
      </c>
      <c r="I1838" s="242">
        <v>5.4999999999999997E-3</v>
      </c>
      <c r="J1838" s="240">
        <v>151108.56</v>
      </c>
      <c r="L1838" s="249"/>
      <c r="M1838" s="250"/>
      <c r="O1838" s="248"/>
    </row>
    <row r="1839" spans="1:15" x14ac:dyDescent="0.25">
      <c r="A1839" s="240" t="s">
        <v>508</v>
      </c>
      <c r="B1839" s="239">
        <v>23657502</v>
      </c>
      <c r="C1839" s="240" t="s">
        <v>404</v>
      </c>
      <c r="E1839" s="243">
        <v>45639</v>
      </c>
      <c r="G1839" s="240">
        <v>0</v>
      </c>
      <c r="H1839" s="240">
        <v>318</v>
      </c>
      <c r="I1839" s="242">
        <v>5.4999999999999997E-3</v>
      </c>
      <c r="J1839" s="240">
        <v>57750</v>
      </c>
      <c r="L1839" s="249"/>
      <c r="M1839" s="250"/>
      <c r="O1839" s="248"/>
    </row>
    <row r="1840" spans="1:15" x14ac:dyDescent="0.25">
      <c r="A1840" s="240" t="s">
        <v>508</v>
      </c>
      <c r="B1840" s="239">
        <v>23657502</v>
      </c>
      <c r="C1840" s="240" t="s">
        <v>404</v>
      </c>
      <c r="E1840" s="243">
        <v>45639</v>
      </c>
      <c r="G1840" s="240">
        <v>0</v>
      </c>
      <c r="H1840" s="240">
        <v>399</v>
      </c>
      <c r="I1840" s="242">
        <v>5.4999999999999997E-3</v>
      </c>
      <c r="J1840" s="240">
        <v>72550.3</v>
      </c>
      <c r="L1840" s="249"/>
      <c r="M1840" s="250"/>
      <c r="O1840" s="248"/>
    </row>
    <row r="1841" spans="1:15" x14ac:dyDescent="0.25">
      <c r="A1841" s="240" t="s">
        <v>508</v>
      </c>
      <c r="B1841" s="239">
        <v>23657502</v>
      </c>
      <c r="C1841" s="240" t="s">
        <v>404</v>
      </c>
      <c r="E1841" s="243">
        <v>45639</v>
      </c>
      <c r="G1841" s="240">
        <v>0</v>
      </c>
      <c r="H1841" s="240">
        <v>416</v>
      </c>
      <c r="I1841" s="242">
        <v>5.4999999999999997E-3</v>
      </c>
      <c r="J1841" s="240">
        <v>75554.28</v>
      </c>
      <c r="L1841" s="249"/>
      <c r="M1841" s="250"/>
      <c r="O1841" s="248"/>
    </row>
    <row r="1842" spans="1:15" x14ac:dyDescent="0.25">
      <c r="A1842" s="240" t="s">
        <v>508</v>
      </c>
      <c r="B1842" s="239">
        <v>23657502</v>
      </c>
      <c r="C1842" s="240" t="s">
        <v>404</v>
      </c>
      <c r="E1842" s="243">
        <v>45639</v>
      </c>
      <c r="G1842" s="240">
        <v>0</v>
      </c>
      <c r="H1842" s="240">
        <v>337</v>
      </c>
      <c r="I1842" s="242">
        <v>5.4999999999999997E-3</v>
      </c>
      <c r="J1842" s="240">
        <v>61254.68</v>
      </c>
      <c r="L1842" s="249"/>
      <c r="M1842" s="250"/>
      <c r="O1842" s="248"/>
    </row>
    <row r="1843" spans="1:15" x14ac:dyDescent="0.25">
      <c r="A1843" s="240" t="s">
        <v>508</v>
      </c>
      <c r="B1843" s="239">
        <v>23657502</v>
      </c>
      <c r="C1843" s="240" t="s">
        <v>404</v>
      </c>
      <c r="E1843" s="243">
        <v>45639</v>
      </c>
      <c r="G1843" s="240">
        <v>0</v>
      </c>
      <c r="H1843" s="240">
        <v>1196</v>
      </c>
      <c r="I1843" s="242">
        <v>5.4999999999999997E-3</v>
      </c>
      <c r="J1843" s="240">
        <v>217505.5</v>
      </c>
      <c r="L1843" s="249"/>
      <c r="M1843" s="250"/>
      <c r="O1843" s="248"/>
    </row>
    <row r="1844" spans="1:15" x14ac:dyDescent="0.25">
      <c r="A1844" s="240" t="s">
        <v>508</v>
      </c>
      <c r="B1844" s="239">
        <v>23657502</v>
      </c>
      <c r="C1844" s="240" t="s">
        <v>404</v>
      </c>
      <c r="E1844" s="243">
        <v>45639</v>
      </c>
      <c r="G1844" s="240">
        <v>0</v>
      </c>
      <c r="H1844" s="240">
        <v>1755</v>
      </c>
      <c r="I1844" s="242">
        <v>5.4999999999999997E-3</v>
      </c>
      <c r="J1844" s="240">
        <v>319011.59999999998</v>
      </c>
      <c r="L1844" s="249"/>
      <c r="M1844" s="250"/>
      <c r="O1844" s="248"/>
    </row>
    <row r="1845" spans="1:15" x14ac:dyDescent="0.25">
      <c r="A1845" s="240" t="s">
        <v>508</v>
      </c>
      <c r="B1845" s="239">
        <v>23657502</v>
      </c>
      <c r="C1845" s="240" t="s">
        <v>404</v>
      </c>
      <c r="E1845" s="243">
        <v>45639</v>
      </c>
      <c r="G1845" s="240">
        <v>0</v>
      </c>
      <c r="H1845" s="240">
        <v>304</v>
      </c>
      <c r="I1845" s="242">
        <v>5.4999999999999997E-3</v>
      </c>
      <c r="J1845" s="240">
        <v>55335.885000000002</v>
      </c>
      <c r="L1845" s="249"/>
      <c r="M1845" s="250"/>
      <c r="O1845" s="248"/>
    </row>
    <row r="1846" spans="1:15" x14ac:dyDescent="0.25">
      <c r="A1846" s="240" t="s">
        <v>508</v>
      </c>
      <c r="B1846" s="239">
        <v>23657502</v>
      </c>
      <c r="C1846" s="240" t="s">
        <v>404</v>
      </c>
      <c r="E1846" s="243">
        <v>45639</v>
      </c>
      <c r="G1846" s="240">
        <v>0</v>
      </c>
      <c r="H1846" s="240">
        <v>383</v>
      </c>
      <c r="I1846" s="242">
        <v>5.4999999999999997E-3</v>
      </c>
      <c r="J1846" s="240">
        <v>69648</v>
      </c>
      <c r="L1846" s="249"/>
      <c r="M1846" s="250"/>
      <c r="O1846" s="248"/>
    </row>
    <row r="1847" spans="1:15" x14ac:dyDescent="0.25">
      <c r="A1847" s="240" t="s">
        <v>508</v>
      </c>
      <c r="B1847" s="239">
        <v>23657502</v>
      </c>
      <c r="C1847" s="240" t="s">
        <v>404</v>
      </c>
      <c r="E1847" s="243">
        <v>45639</v>
      </c>
      <c r="G1847" s="240">
        <v>0</v>
      </c>
      <c r="H1847" s="240">
        <v>409</v>
      </c>
      <c r="I1847" s="242">
        <v>5.4999999999999997E-3</v>
      </c>
      <c r="J1847" s="240">
        <v>74403</v>
      </c>
      <c r="L1847" s="249"/>
      <c r="M1847" s="250"/>
      <c r="O1847" s="248"/>
    </row>
    <row r="1848" spans="1:15" x14ac:dyDescent="0.25">
      <c r="A1848" s="240" t="s">
        <v>508</v>
      </c>
      <c r="B1848" s="239">
        <v>23657502</v>
      </c>
      <c r="C1848" s="240" t="s">
        <v>404</v>
      </c>
      <c r="E1848" s="243">
        <v>45639</v>
      </c>
      <c r="G1848" s="240">
        <v>0</v>
      </c>
      <c r="H1848" s="240">
        <v>379</v>
      </c>
      <c r="I1848" s="242">
        <v>5.4999999999999997E-3</v>
      </c>
      <c r="J1848" s="240">
        <v>68935.955000000002</v>
      </c>
      <c r="L1848" s="249"/>
      <c r="M1848" s="250"/>
      <c r="O1848" s="248"/>
    </row>
    <row r="1849" spans="1:15" x14ac:dyDescent="0.25">
      <c r="A1849" s="240" t="s">
        <v>508</v>
      </c>
      <c r="B1849" s="239">
        <v>23657502</v>
      </c>
      <c r="C1849" s="240" t="s">
        <v>404</v>
      </c>
      <c r="E1849" s="243">
        <v>45639</v>
      </c>
      <c r="G1849" s="240">
        <v>0</v>
      </c>
      <c r="H1849" s="240">
        <v>686</v>
      </c>
      <c r="I1849" s="242">
        <v>5.4999999999999997E-3</v>
      </c>
      <c r="J1849" s="240">
        <v>124664.2996</v>
      </c>
      <c r="L1849" s="249"/>
      <c r="M1849" s="250"/>
      <c r="O1849" s="248"/>
    </row>
    <row r="1850" spans="1:15" x14ac:dyDescent="0.25">
      <c r="A1850" s="240" t="s">
        <v>508</v>
      </c>
      <c r="B1850" s="239">
        <v>23657502</v>
      </c>
      <c r="C1850" s="240" t="s">
        <v>404</v>
      </c>
      <c r="E1850" s="243">
        <v>45639</v>
      </c>
      <c r="G1850" s="240">
        <v>0</v>
      </c>
      <c r="H1850" s="240">
        <v>531</v>
      </c>
      <c r="I1850" s="242">
        <v>5.4999999999999997E-3</v>
      </c>
      <c r="J1850" s="240">
        <v>96497.2</v>
      </c>
      <c r="L1850" s="249"/>
      <c r="M1850" s="250"/>
      <c r="O1850" s="248"/>
    </row>
    <row r="1851" spans="1:15" x14ac:dyDescent="0.25">
      <c r="A1851" s="240" t="s">
        <v>508</v>
      </c>
      <c r="B1851" s="239">
        <v>23657502</v>
      </c>
      <c r="C1851" s="240" t="s">
        <v>404</v>
      </c>
      <c r="E1851" s="243">
        <v>45639</v>
      </c>
      <c r="G1851" s="240">
        <v>0</v>
      </c>
      <c r="H1851" s="240">
        <v>298</v>
      </c>
      <c r="I1851" s="242">
        <v>5.4999999999999997E-3</v>
      </c>
      <c r="J1851" s="240">
        <v>54168.800000000003</v>
      </c>
      <c r="L1851" s="249"/>
      <c r="M1851" s="250"/>
      <c r="O1851" s="248"/>
    </row>
    <row r="1852" spans="1:15" x14ac:dyDescent="0.25">
      <c r="A1852" s="240" t="s">
        <v>508</v>
      </c>
      <c r="B1852" s="239">
        <v>23657502</v>
      </c>
      <c r="C1852" s="240" t="s">
        <v>404</v>
      </c>
      <c r="E1852" s="243">
        <v>45639</v>
      </c>
      <c r="G1852" s="240">
        <v>0</v>
      </c>
      <c r="H1852" s="240">
        <v>1596</v>
      </c>
      <c r="I1852" s="242">
        <v>5.4999999999999997E-3</v>
      </c>
      <c r="J1852" s="240">
        <v>290108.72944000002</v>
      </c>
      <c r="L1852" s="249"/>
      <c r="M1852" s="250"/>
      <c r="O1852" s="248"/>
    </row>
    <row r="1853" spans="1:15" x14ac:dyDescent="0.25">
      <c r="A1853" s="240" t="s">
        <v>508</v>
      </c>
      <c r="B1853" s="239">
        <v>23657502</v>
      </c>
      <c r="C1853" s="240" t="s">
        <v>404</v>
      </c>
      <c r="E1853" s="243">
        <v>45639</v>
      </c>
      <c r="G1853" s="240">
        <v>0</v>
      </c>
      <c r="H1853" s="240">
        <v>531</v>
      </c>
      <c r="I1853" s="242">
        <v>5.4999999999999997E-3</v>
      </c>
      <c r="J1853" s="240">
        <v>96497.2</v>
      </c>
      <c r="L1853" s="249"/>
      <c r="M1853" s="250"/>
      <c r="O1853" s="248"/>
    </row>
    <row r="1854" spans="1:15" x14ac:dyDescent="0.25">
      <c r="A1854" s="240" t="s">
        <v>508</v>
      </c>
      <c r="B1854" s="239">
        <v>23657502</v>
      </c>
      <c r="C1854" s="240" t="s">
        <v>404</v>
      </c>
      <c r="E1854" s="243">
        <v>45639</v>
      </c>
      <c r="G1854" s="240">
        <v>0</v>
      </c>
      <c r="H1854" s="240">
        <v>328</v>
      </c>
      <c r="I1854" s="242">
        <v>5.4999999999999997E-3</v>
      </c>
      <c r="J1854" s="240">
        <v>59554.400000000001</v>
      </c>
      <c r="L1854" s="249"/>
      <c r="M1854" s="250"/>
      <c r="O1854" s="248"/>
    </row>
    <row r="1855" spans="1:15" x14ac:dyDescent="0.25">
      <c r="A1855" s="240" t="s">
        <v>508</v>
      </c>
      <c r="B1855" s="239">
        <v>23657502</v>
      </c>
      <c r="C1855" s="240" t="s">
        <v>404</v>
      </c>
      <c r="E1855" s="243">
        <v>45639</v>
      </c>
      <c r="G1855" s="240">
        <v>0</v>
      </c>
      <c r="H1855" s="240">
        <v>1006</v>
      </c>
      <c r="I1855" s="242">
        <v>5.4999999999999997E-3</v>
      </c>
      <c r="J1855" s="240">
        <v>182863.08</v>
      </c>
      <c r="L1855" s="249"/>
      <c r="M1855" s="250"/>
      <c r="O1855" s="248"/>
    </row>
    <row r="1856" spans="1:15" x14ac:dyDescent="0.25">
      <c r="A1856" s="240" t="s">
        <v>508</v>
      </c>
      <c r="B1856" s="239">
        <v>23657502</v>
      </c>
      <c r="C1856" s="240" t="s">
        <v>404</v>
      </c>
      <c r="E1856" s="243">
        <v>45639</v>
      </c>
      <c r="G1856" s="240">
        <v>0</v>
      </c>
      <c r="H1856" s="240">
        <v>357</v>
      </c>
      <c r="I1856" s="242">
        <v>5.4999999999999997E-3</v>
      </c>
      <c r="J1856" s="240">
        <v>64940</v>
      </c>
      <c r="L1856" s="249"/>
      <c r="M1856" s="250"/>
      <c r="O1856" s="248"/>
    </row>
    <row r="1857" spans="1:15" x14ac:dyDescent="0.25">
      <c r="A1857" s="240" t="s">
        <v>508</v>
      </c>
      <c r="B1857" s="239">
        <v>23657502</v>
      </c>
      <c r="C1857" s="240" t="s">
        <v>404</v>
      </c>
      <c r="E1857" s="243">
        <v>45639</v>
      </c>
      <c r="G1857" s="240">
        <v>0</v>
      </c>
      <c r="H1857" s="240">
        <v>350</v>
      </c>
      <c r="I1857" s="242">
        <v>5.4999999999999997E-3</v>
      </c>
      <c r="J1857" s="240">
        <v>63551.318501000002</v>
      </c>
      <c r="L1857" s="249"/>
      <c r="M1857" s="250"/>
      <c r="O1857" s="248"/>
    </row>
    <row r="1858" spans="1:15" x14ac:dyDescent="0.25">
      <c r="A1858" s="240" t="s">
        <v>508</v>
      </c>
      <c r="B1858" s="239">
        <v>23657502</v>
      </c>
      <c r="C1858" s="240" t="s">
        <v>404</v>
      </c>
      <c r="E1858" s="243">
        <v>45639</v>
      </c>
      <c r="G1858" s="240">
        <v>0</v>
      </c>
      <c r="H1858" s="240">
        <v>379</v>
      </c>
      <c r="I1858" s="242">
        <v>5.4999999999999997E-3</v>
      </c>
      <c r="J1858" s="240">
        <v>68935.955000000002</v>
      </c>
      <c r="L1858" s="249"/>
      <c r="M1858" s="250"/>
      <c r="O1858" s="248"/>
    </row>
    <row r="1859" spans="1:15" x14ac:dyDescent="0.25">
      <c r="A1859" s="240" t="s">
        <v>508</v>
      </c>
      <c r="B1859" s="239">
        <v>23657502</v>
      </c>
      <c r="C1859" s="240" t="s">
        <v>404</v>
      </c>
      <c r="E1859" s="243">
        <v>45639</v>
      </c>
      <c r="G1859" s="240">
        <v>0</v>
      </c>
      <c r="H1859" s="240">
        <v>508</v>
      </c>
      <c r="I1859" s="242">
        <v>5.4999999999999997E-3</v>
      </c>
      <c r="J1859" s="240">
        <v>92290.1</v>
      </c>
      <c r="L1859" s="249"/>
      <c r="M1859" s="250"/>
      <c r="O1859" s="248"/>
    </row>
    <row r="1860" spans="1:15" x14ac:dyDescent="0.25">
      <c r="A1860" s="240" t="s">
        <v>508</v>
      </c>
      <c r="B1860" s="239">
        <v>23657502</v>
      </c>
      <c r="C1860" s="240" t="s">
        <v>404</v>
      </c>
      <c r="E1860" s="243">
        <v>45639</v>
      </c>
      <c r="G1860" s="240">
        <v>0</v>
      </c>
      <c r="H1860" s="240">
        <v>709</v>
      </c>
      <c r="I1860" s="242">
        <v>5.4999999999999997E-3</v>
      </c>
      <c r="J1860" s="240">
        <v>128993.1</v>
      </c>
      <c r="L1860" s="249"/>
      <c r="M1860" s="250"/>
      <c r="O1860" s="248"/>
    </row>
    <row r="1861" spans="1:15" x14ac:dyDescent="0.25">
      <c r="A1861" s="240" t="s">
        <v>508</v>
      </c>
      <c r="B1861" s="239">
        <v>23657502</v>
      </c>
      <c r="C1861" s="240" t="s">
        <v>404</v>
      </c>
      <c r="E1861" s="243">
        <v>45639</v>
      </c>
      <c r="G1861" s="240">
        <v>0</v>
      </c>
      <c r="H1861" s="240">
        <v>569</v>
      </c>
      <c r="I1861" s="242">
        <v>5.4999999999999997E-3</v>
      </c>
      <c r="J1861" s="240">
        <v>103482.524</v>
      </c>
      <c r="L1861" s="249"/>
      <c r="M1861" s="250"/>
      <c r="O1861" s="248"/>
    </row>
    <row r="1862" spans="1:15" x14ac:dyDescent="0.25">
      <c r="A1862" s="240" t="s">
        <v>508</v>
      </c>
      <c r="B1862" s="239">
        <v>23657502</v>
      </c>
      <c r="C1862" s="240" t="s">
        <v>404</v>
      </c>
      <c r="E1862" s="243">
        <v>45639</v>
      </c>
      <c r="G1862" s="240">
        <v>0</v>
      </c>
      <c r="H1862" s="240">
        <v>298</v>
      </c>
      <c r="I1862" s="242">
        <v>5.4999999999999997E-3</v>
      </c>
      <c r="J1862" s="240">
        <v>54168.800000000003</v>
      </c>
      <c r="L1862" s="249"/>
      <c r="M1862" s="250"/>
      <c r="O1862" s="248"/>
    </row>
    <row r="1863" spans="1:15" x14ac:dyDescent="0.25">
      <c r="A1863" s="240" t="s">
        <v>508</v>
      </c>
      <c r="B1863" s="239">
        <v>23657502</v>
      </c>
      <c r="C1863" s="240" t="s">
        <v>404</v>
      </c>
      <c r="E1863" s="243">
        <v>45639</v>
      </c>
      <c r="G1863" s="240">
        <v>0</v>
      </c>
      <c r="H1863" s="240">
        <v>487</v>
      </c>
      <c r="I1863" s="242">
        <v>5.4999999999999997E-3</v>
      </c>
      <c r="J1863" s="240">
        <v>88560</v>
      </c>
      <c r="L1863" s="249"/>
      <c r="M1863" s="250"/>
      <c r="O1863" s="248"/>
    </row>
    <row r="1864" spans="1:15" x14ac:dyDescent="0.25">
      <c r="A1864" s="240" t="s">
        <v>508</v>
      </c>
      <c r="B1864" s="239">
        <v>23657502</v>
      </c>
      <c r="C1864" s="240" t="s">
        <v>404</v>
      </c>
      <c r="E1864" s="243">
        <v>45639</v>
      </c>
      <c r="G1864" s="240">
        <v>0</v>
      </c>
      <c r="H1864" s="240">
        <v>455</v>
      </c>
      <c r="I1864" s="242">
        <v>5.4999999999999997E-3</v>
      </c>
      <c r="J1864" s="240">
        <v>82665.763370000001</v>
      </c>
      <c r="L1864" s="249"/>
      <c r="M1864" s="250"/>
      <c r="O1864" s="248"/>
    </row>
    <row r="1865" spans="1:15" x14ac:dyDescent="0.25">
      <c r="A1865" s="240" t="s">
        <v>508</v>
      </c>
      <c r="B1865" s="239">
        <v>23657502</v>
      </c>
      <c r="C1865" s="240" t="s">
        <v>404</v>
      </c>
      <c r="E1865" s="243">
        <v>45639</v>
      </c>
      <c r="G1865" s="240">
        <v>0</v>
      </c>
      <c r="H1865" s="240">
        <v>577</v>
      </c>
      <c r="I1865" s="242">
        <v>5.4999999999999997E-3</v>
      </c>
      <c r="J1865" s="240">
        <v>104858.7</v>
      </c>
      <c r="L1865" s="249"/>
      <c r="M1865" s="250"/>
      <c r="O1865" s="248"/>
    </row>
    <row r="1866" spans="1:15" x14ac:dyDescent="0.25">
      <c r="A1866" s="240" t="s">
        <v>508</v>
      </c>
      <c r="B1866" s="239">
        <v>23657502</v>
      </c>
      <c r="C1866" s="240" t="s">
        <v>404</v>
      </c>
      <c r="E1866" s="243">
        <v>45639</v>
      </c>
      <c r="G1866" s="240">
        <v>0</v>
      </c>
      <c r="H1866" s="240">
        <v>785</v>
      </c>
      <c r="I1866" s="242">
        <v>5.4999999999999997E-3</v>
      </c>
      <c r="J1866" s="240">
        <v>142740.20000000001</v>
      </c>
      <c r="L1866" s="249"/>
      <c r="M1866" s="250"/>
      <c r="O1866" s="248"/>
    </row>
    <row r="1867" spans="1:15" x14ac:dyDescent="0.25">
      <c r="A1867" s="240" t="s">
        <v>508</v>
      </c>
      <c r="B1867" s="239">
        <v>23657502</v>
      </c>
      <c r="C1867" s="240" t="s">
        <v>404</v>
      </c>
      <c r="E1867" s="243">
        <v>45639</v>
      </c>
      <c r="G1867" s="240">
        <v>0</v>
      </c>
      <c r="H1867" s="240">
        <v>304</v>
      </c>
      <c r="I1867" s="242">
        <v>5.4999999999999997E-3</v>
      </c>
      <c r="J1867" s="240">
        <v>55344.764000000003</v>
      </c>
      <c r="L1867" s="249"/>
      <c r="M1867" s="250"/>
      <c r="O1867" s="248"/>
    </row>
    <row r="1868" spans="1:15" x14ac:dyDescent="0.25">
      <c r="A1868" s="240" t="s">
        <v>508</v>
      </c>
      <c r="B1868" s="239">
        <v>23657502</v>
      </c>
      <c r="C1868" s="240" t="s">
        <v>404</v>
      </c>
      <c r="E1868" s="243">
        <v>45639</v>
      </c>
      <c r="G1868" s="240">
        <v>0</v>
      </c>
      <c r="H1868" s="240">
        <v>370</v>
      </c>
      <c r="I1868" s="242">
        <v>5.4999999999999997E-3</v>
      </c>
      <c r="J1868" s="240">
        <v>67337.476699999999</v>
      </c>
      <c r="L1868" s="249"/>
      <c r="M1868" s="250"/>
      <c r="O1868" s="248"/>
    </row>
    <row r="1869" spans="1:15" x14ac:dyDescent="0.25">
      <c r="A1869" s="240" t="s">
        <v>508</v>
      </c>
      <c r="B1869" s="239">
        <v>23657502</v>
      </c>
      <c r="C1869" s="240" t="s">
        <v>404</v>
      </c>
      <c r="E1869" s="243">
        <v>45639</v>
      </c>
      <c r="G1869" s="240">
        <v>0</v>
      </c>
      <c r="H1869" s="240">
        <v>487</v>
      </c>
      <c r="I1869" s="242">
        <v>5.4999999999999997E-3</v>
      </c>
      <c r="J1869" s="240">
        <v>88560</v>
      </c>
      <c r="L1869" s="249"/>
      <c r="M1869" s="250"/>
      <c r="O1869" s="248"/>
    </row>
    <row r="1870" spans="1:15" x14ac:dyDescent="0.25">
      <c r="A1870" s="240" t="s">
        <v>508</v>
      </c>
      <c r="B1870" s="239">
        <v>23657502</v>
      </c>
      <c r="C1870" s="240" t="s">
        <v>404</v>
      </c>
      <c r="E1870" s="243">
        <v>45639</v>
      </c>
      <c r="G1870" s="240">
        <v>0</v>
      </c>
      <c r="H1870" s="240">
        <v>531</v>
      </c>
      <c r="I1870" s="242">
        <v>5.4999999999999997E-3</v>
      </c>
      <c r="J1870" s="240">
        <v>96497.2</v>
      </c>
      <c r="L1870" s="249"/>
      <c r="M1870" s="250"/>
      <c r="O1870" s="248"/>
    </row>
    <row r="1871" spans="1:15" x14ac:dyDescent="0.25">
      <c r="A1871" s="240" t="s">
        <v>508</v>
      </c>
      <c r="B1871" s="239">
        <v>23657502</v>
      </c>
      <c r="C1871" s="240" t="s">
        <v>404</v>
      </c>
      <c r="E1871" s="243">
        <v>45639</v>
      </c>
      <c r="G1871" s="240">
        <v>0</v>
      </c>
      <c r="H1871" s="240">
        <v>348</v>
      </c>
      <c r="I1871" s="242">
        <v>5.4999999999999997E-3</v>
      </c>
      <c r="J1871" s="240">
        <v>63236.3</v>
      </c>
      <c r="L1871" s="249"/>
      <c r="M1871" s="250"/>
      <c r="O1871" s="248"/>
    </row>
    <row r="1872" spans="1:15" x14ac:dyDescent="0.25">
      <c r="A1872" s="240" t="s">
        <v>508</v>
      </c>
      <c r="B1872" s="239">
        <v>23657502</v>
      </c>
      <c r="C1872" s="240" t="s">
        <v>404</v>
      </c>
      <c r="E1872" s="243">
        <v>45639</v>
      </c>
      <c r="G1872" s="240">
        <v>0</v>
      </c>
      <c r="H1872" s="240">
        <v>531</v>
      </c>
      <c r="I1872" s="242">
        <v>5.4999999999999997E-3</v>
      </c>
      <c r="J1872" s="240">
        <v>96497.2</v>
      </c>
      <c r="L1872" s="249"/>
      <c r="M1872" s="250"/>
      <c r="O1872" s="248"/>
    </row>
    <row r="1873" spans="1:15" x14ac:dyDescent="0.25">
      <c r="A1873" s="240" t="s">
        <v>508</v>
      </c>
      <c r="B1873" s="239">
        <v>23657502</v>
      </c>
      <c r="C1873" s="240" t="s">
        <v>404</v>
      </c>
      <c r="E1873" s="243">
        <v>45639</v>
      </c>
      <c r="G1873" s="240">
        <v>0</v>
      </c>
      <c r="H1873" s="240">
        <v>298</v>
      </c>
      <c r="I1873" s="242">
        <v>5.4999999999999997E-3</v>
      </c>
      <c r="J1873" s="240">
        <v>54168.800000000003</v>
      </c>
      <c r="L1873" s="249"/>
      <c r="M1873" s="250"/>
      <c r="O1873" s="248"/>
    </row>
    <row r="1874" spans="1:15" x14ac:dyDescent="0.25">
      <c r="A1874" s="240" t="s">
        <v>508</v>
      </c>
      <c r="B1874" s="239">
        <v>23657502</v>
      </c>
      <c r="C1874" s="240" t="s">
        <v>404</v>
      </c>
      <c r="E1874" s="243">
        <v>45639</v>
      </c>
      <c r="G1874" s="240">
        <v>0</v>
      </c>
      <c r="H1874" s="240">
        <v>765</v>
      </c>
      <c r="I1874" s="242">
        <v>5.4999999999999997E-3</v>
      </c>
      <c r="J1874" s="240">
        <v>139114.302486</v>
      </c>
      <c r="L1874" s="249"/>
      <c r="M1874" s="250"/>
      <c r="O1874" s="248"/>
    </row>
    <row r="1875" spans="1:15" x14ac:dyDescent="0.25">
      <c r="A1875" s="240" t="s">
        <v>508</v>
      </c>
      <c r="B1875" s="239">
        <v>23657502</v>
      </c>
      <c r="C1875" s="240" t="s">
        <v>404</v>
      </c>
      <c r="E1875" s="243">
        <v>45639</v>
      </c>
      <c r="G1875" s="240">
        <v>0</v>
      </c>
      <c r="H1875" s="240">
        <v>552</v>
      </c>
      <c r="I1875" s="242">
        <v>5.4999999999999997E-3</v>
      </c>
      <c r="J1875" s="240">
        <v>100293.1</v>
      </c>
      <c r="L1875" s="249"/>
      <c r="M1875" s="250"/>
      <c r="O1875" s="248"/>
    </row>
    <row r="1876" spans="1:15" x14ac:dyDescent="0.25">
      <c r="A1876" s="240" t="s">
        <v>508</v>
      </c>
      <c r="B1876" s="239">
        <v>23657502</v>
      </c>
      <c r="C1876" s="240" t="s">
        <v>404</v>
      </c>
      <c r="E1876" s="243">
        <v>45639</v>
      </c>
      <c r="G1876" s="240">
        <v>0</v>
      </c>
      <c r="H1876" s="240">
        <v>403</v>
      </c>
      <c r="I1876" s="242">
        <v>5.4999999999999997E-3</v>
      </c>
      <c r="J1876" s="240">
        <v>73276</v>
      </c>
      <c r="L1876" s="249"/>
      <c r="M1876" s="250"/>
      <c r="O1876" s="248"/>
    </row>
    <row r="1877" spans="1:15" x14ac:dyDescent="0.25">
      <c r="A1877" s="240" t="s">
        <v>508</v>
      </c>
      <c r="B1877" s="239">
        <v>23657502</v>
      </c>
      <c r="C1877" s="240" t="s">
        <v>404</v>
      </c>
      <c r="E1877" s="243">
        <v>45639</v>
      </c>
      <c r="G1877" s="240">
        <v>0</v>
      </c>
      <c r="H1877" s="240">
        <v>307</v>
      </c>
      <c r="I1877" s="242">
        <v>5.4999999999999997E-3</v>
      </c>
      <c r="J1877" s="240">
        <v>55740.2</v>
      </c>
      <c r="L1877" s="249"/>
      <c r="M1877" s="250"/>
      <c r="O1877" s="248"/>
    </row>
    <row r="1878" spans="1:15" x14ac:dyDescent="0.25">
      <c r="A1878" s="240" t="s">
        <v>508</v>
      </c>
      <c r="B1878" s="239">
        <v>23657502</v>
      </c>
      <c r="C1878" s="240" t="s">
        <v>404</v>
      </c>
      <c r="E1878" s="243">
        <v>45639</v>
      </c>
      <c r="G1878" s="240">
        <v>0</v>
      </c>
      <c r="H1878" s="240">
        <v>331</v>
      </c>
      <c r="I1878" s="242">
        <v>5.4999999999999997E-3</v>
      </c>
      <c r="J1878" s="240">
        <v>60202.400000000001</v>
      </c>
      <c r="L1878" s="249"/>
      <c r="M1878" s="250"/>
      <c r="O1878" s="248"/>
    </row>
    <row r="1879" spans="1:15" x14ac:dyDescent="0.25">
      <c r="A1879" s="240" t="s">
        <v>508</v>
      </c>
      <c r="B1879" s="239">
        <v>23657502</v>
      </c>
      <c r="C1879" s="240" t="s">
        <v>404</v>
      </c>
      <c r="E1879" s="243">
        <v>45639</v>
      </c>
      <c r="G1879" s="240">
        <v>0</v>
      </c>
      <c r="H1879" s="240">
        <v>531</v>
      </c>
      <c r="I1879" s="242">
        <v>5.4999999999999997E-3</v>
      </c>
      <c r="J1879" s="240">
        <v>96497.2</v>
      </c>
      <c r="L1879" s="249"/>
      <c r="M1879" s="250"/>
      <c r="O1879" s="248"/>
    </row>
    <row r="1880" spans="1:15" x14ac:dyDescent="0.25">
      <c r="A1880" s="240" t="s">
        <v>508</v>
      </c>
      <c r="B1880" s="239">
        <v>23657502</v>
      </c>
      <c r="C1880" s="240" t="s">
        <v>404</v>
      </c>
      <c r="E1880" s="243">
        <v>45639</v>
      </c>
      <c r="G1880" s="240">
        <v>0</v>
      </c>
      <c r="H1880" s="240">
        <v>352</v>
      </c>
      <c r="I1880" s="242">
        <v>5.4999999999999997E-3</v>
      </c>
      <c r="J1880" s="240">
        <v>64035.7</v>
      </c>
      <c r="L1880" s="249"/>
      <c r="M1880" s="250"/>
      <c r="O1880" s="248"/>
    </row>
    <row r="1881" spans="1:15" x14ac:dyDescent="0.25">
      <c r="A1881" s="240" t="s">
        <v>508</v>
      </c>
      <c r="B1881" s="239">
        <v>23657502</v>
      </c>
      <c r="C1881" s="240" t="s">
        <v>404</v>
      </c>
      <c r="E1881" s="243">
        <v>45639</v>
      </c>
      <c r="G1881" s="240">
        <v>0</v>
      </c>
      <c r="H1881" s="240">
        <v>440</v>
      </c>
      <c r="I1881" s="242">
        <v>5.4999999999999997E-3</v>
      </c>
      <c r="J1881" s="240">
        <v>79928.627999999997</v>
      </c>
      <c r="L1881" s="249"/>
      <c r="M1881" s="250"/>
      <c r="O1881" s="248"/>
    </row>
    <row r="1882" spans="1:15" x14ac:dyDescent="0.25">
      <c r="A1882" s="240" t="s">
        <v>508</v>
      </c>
      <c r="B1882" s="239">
        <v>23657502</v>
      </c>
      <c r="C1882" s="240" t="s">
        <v>404</v>
      </c>
      <c r="E1882" s="243">
        <v>45639</v>
      </c>
      <c r="G1882" s="240">
        <v>0</v>
      </c>
      <c r="H1882" s="240">
        <v>559</v>
      </c>
      <c r="I1882" s="242">
        <v>5.4999999999999997E-3</v>
      </c>
      <c r="J1882" s="240">
        <v>101576</v>
      </c>
      <c r="L1882" s="249"/>
      <c r="M1882" s="250"/>
      <c r="O1882" s="248"/>
    </row>
    <row r="1883" spans="1:15" x14ac:dyDescent="0.25">
      <c r="A1883" s="240" t="s">
        <v>508</v>
      </c>
      <c r="B1883" s="239">
        <v>23657502</v>
      </c>
      <c r="C1883" s="240" t="s">
        <v>404</v>
      </c>
      <c r="E1883" s="243">
        <v>45639</v>
      </c>
      <c r="G1883" s="240">
        <v>0</v>
      </c>
      <c r="H1883" s="240">
        <v>559</v>
      </c>
      <c r="I1883" s="242">
        <v>5.4999999999999997E-3</v>
      </c>
      <c r="J1883" s="240">
        <v>101576</v>
      </c>
      <c r="L1883" s="249"/>
      <c r="M1883" s="250"/>
      <c r="O1883" s="248"/>
    </row>
    <row r="1884" spans="1:15" x14ac:dyDescent="0.25">
      <c r="A1884" s="240" t="s">
        <v>508</v>
      </c>
      <c r="B1884" s="239">
        <v>23657502</v>
      </c>
      <c r="C1884" s="240" t="s">
        <v>404</v>
      </c>
      <c r="E1884" s="243">
        <v>45639</v>
      </c>
      <c r="G1884" s="240">
        <v>0</v>
      </c>
      <c r="H1884" s="240">
        <v>345</v>
      </c>
      <c r="I1884" s="242">
        <v>5.4999999999999997E-3</v>
      </c>
      <c r="J1884" s="240">
        <v>62690.7</v>
      </c>
      <c r="L1884" s="249"/>
      <c r="M1884" s="250"/>
      <c r="O1884" s="248"/>
    </row>
    <row r="1885" spans="1:15" x14ac:dyDescent="0.25">
      <c r="A1885" s="240" t="s">
        <v>508</v>
      </c>
      <c r="B1885" s="239">
        <v>23657502</v>
      </c>
      <c r="C1885" s="240" t="s">
        <v>404</v>
      </c>
      <c r="E1885" s="243">
        <v>45639</v>
      </c>
      <c r="G1885" s="240">
        <v>0</v>
      </c>
      <c r="H1885" s="240">
        <v>326</v>
      </c>
      <c r="I1885" s="242">
        <v>5.4999999999999997E-3</v>
      </c>
      <c r="J1885" s="240">
        <v>59246</v>
      </c>
      <c r="L1885" s="249"/>
      <c r="M1885" s="250"/>
      <c r="O1885" s="248"/>
    </row>
    <row r="1886" spans="1:15" x14ac:dyDescent="0.25">
      <c r="A1886" s="240" t="s">
        <v>508</v>
      </c>
      <c r="B1886" s="239">
        <v>23657502</v>
      </c>
      <c r="C1886" s="240" t="s">
        <v>404</v>
      </c>
      <c r="E1886" s="243">
        <v>45639</v>
      </c>
      <c r="G1886" s="240">
        <v>0</v>
      </c>
      <c r="H1886" s="240">
        <v>762</v>
      </c>
      <c r="I1886" s="242">
        <v>5.4999999999999997E-3</v>
      </c>
      <c r="J1886" s="240">
        <v>138476</v>
      </c>
      <c r="L1886" s="249"/>
      <c r="M1886" s="250"/>
      <c r="O1886" s="248"/>
    </row>
    <row r="1887" spans="1:15" x14ac:dyDescent="0.25">
      <c r="A1887" s="240" t="s">
        <v>508</v>
      </c>
      <c r="B1887" s="239">
        <v>23657502</v>
      </c>
      <c r="C1887" s="240" t="s">
        <v>404</v>
      </c>
      <c r="E1887" s="243">
        <v>45639</v>
      </c>
      <c r="G1887" s="240">
        <v>0</v>
      </c>
      <c r="H1887" s="240">
        <v>503</v>
      </c>
      <c r="I1887" s="242">
        <v>5.4999999999999997E-3</v>
      </c>
      <c r="J1887" s="240">
        <v>91418.4</v>
      </c>
      <c r="L1887" s="249"/>
      <c r="M1887" s="250"/>
      <c r="O1887" s="248"/>
    </row>
    <row r="1888" spans="1:15" x14ac:dyDescent="0.25">
      <c r="A1888" s="240" t="s">
        <v>508</v>
      </c>
      <c r="B1888" s="239">
        <v>23657502</v>
      </c>
      <c r="C1888" s="240" t="s">
        <v>404</v>
      </c>
      <c r="E1888" s="243">
        <v>45639</v>
      </c>
      <c r="G1888" s="240">
        <v>0</v>
      </c>
      <c r="H1888" s="240">
        <v>355</v>
      </c>
      <c r="I1888" s="242">
        <v>5.4999999999999997E-3</v>
      </c>
      <c r="J1888" s="240">
        <v>64555.68</v>
      </c>
      <c r="L1888" s="249"/>
      <c r="M1888" s="250"/>
      <c r="O1888" s="248"/>
    </row>
    <row r="1889" spans="1:15" x14ac:dyDescent="0.25">
      <c r="A1889" s="240" t="s">
        <v>508</v>
      </c>
      <c r="B1889" s="239">
        <v>23657502</v>
      </c>
      <c r="C1889" s="240" t="s">
        <v>404</v>
      </c>
      <c r="E1889" s="243">
        <v>45639</v>
      </c>
      <c r="G1889" s="240">
        <v>0</v>
      </c>
      <c r="H1889" s="240">
        <v>1117</v>
      </c>
      <c r="I1889" s="242">
        <v>5.4999999999999997E-3</v>
      </c>
      <c r="J1889" s="240">
        <v>203152</v>
      </c>
      <c r="L1889" s="249"/>
      <c r="M1889" s="250"/>
      <c r="O1889" s="248"/>
    </row>
    <row r="1890" spans="1:15" x14ac:dyDescent="0.25">
      <c r="A1890" s="240" t="s">
        <v>508</v>
      </c>
      <c r="B1890" s="239">
        <v>23657502</v>
      </c>
      <c r="C1890" s="240" t="s">
        <v>404</v>
      </c>
      <c r="E1890" s="243">
        <v>45639</v>
      </c>
      <c r="G1890" s="240">
        <v>0</v>
      </c>
      <c r="H1890" s="240">
        <v>1161</v>
      </c>
      <c r="I1890" s="242">
        <v>5.4999999999999997E-3</v>
      </c>
      <c r="J1890" s="240">
        <v>211176</v>
      </c>
      <c r="L1890" s="249"/>
      <c r="M1890" s="250"/>
      <c r="O1890" s="248"/>
    </row>
    <row r="1891" spans="1:15" x14ac:dyDescent="0.25">
      <c r="A1891" s="240" t="s">
        <v>508</v>
      </c>
      <c r="B1891" s="239">
        <v>23657502</v>
      </c>
      <c r="C1891" s="240" t="s">
        <v>404</v>
      </c>
      <c r="E1891" s="243">
        <v>45639</v>
      </c>
      <c r="G1891" s="240">
        <v>0</v>
      </c>
      <c r="H1891" s="240">
        <v>355</v>
      </c>
      <c r="I1891" s="242">
        <v>5.4999999999999997E-3</v>
      </c>
      <c r="J1891" s="240">
        <v>64555.68</v>
      </c>
      <c r="L1891" s="249"/>
      <c r="M1891" s="250"/>
      <c r="O1891" s="248"/>
    </row>
    <row r="1892" spans="1:15" x14ac:dyDescent="0.25">
      <c r="A1892" s="240" t="s">
        <v>508</v>
      </c>
      <c r="B1892" s="239">
        <v>23657502</v>
      </c>
      <c r="C1892" s="240" t="s">
        <v>404</v>
      </c>
      <c r="E1892" s="243">
        <v>45639</v>
      </c>
      <c r="G1892" s="240">
        <v>0</v>
      </c>
      <c r="H1892" s="240">
        <v>590</v>
      </c>
      <c r="I1892" s="242">
        <v>5.4999999999999997E-3</v>
      </c>
      <c r="J1892" s="240">
        <v>107236.7</v>
      </c>
      <c r="L1892" s="249"/>
      <c r="M1892" s="250"/>
      <c r="O1892" s="248"/>
    </row>
    <row r="1893" spans="1:15" x14ac:dyDescent="0.25">
      <c r="A1893" s="240" t="s">
        <v>508</v>
      </c>
      <c r="B1893" s="239">
        <v>23657502</v>
      </c>
      <c r="C1893" s="240" t="s">
        <v>404</v>
      </c>
      <c r="E1893" s="243">
        <v>45639</v>
      </c>
      <c r="G1893" s="240">
        <v>0</v>
      </c>
      <c r="H1893" s="240">
        <v>439</v>
      </c>
      <c r="I1893" s="242">
        <v>5.4999999999999997E-3</v>
      </c>
      <c r="J1893" s="240">
        <v>79747.899999999994</v>
      </c>
      <c r="L1893" s="249"/>
      <c r="M1893" s="250"/>
      <c r="O1893" s="248"/>
    </row>
    <row r="1894" spans="1:15" x14ac:dyDescent="0.25">
      <c r="A1894" s="240" t="s">
        <v>508</v>
      </c>
      <c r="B1894" s="239">
        <v>23657502</v>
      </c>
      <c r="C1894" s="240" t="s">
        <v>404</v>
      </c>
      <c r="E1894" s="243">
        <v>45639</v>
      </c>
      <c r="G1894" s="240">
        <v>0</v>
      </c>
      <c r="H1894" s="240">
        <v>762</v>
      </c>
      <c r="I1894" s="242">
        <v>5.4999999999999997E-3</v>
      </c>
      <c r="J1894" s="240">
        <v>138466.70000000001</v>
      </c>
      <c r="L1894" s="249"/>
      <c r="M1894" s="250"/>
      <c r="O1894" s="248"/>
    </row>
    <row r="1895" spans="1:15" x14ac:dyDescent="0.25">
      <c r="A1895" s="240" t="s">
        <v>508</v>
      </c>
      <c r="B1895" s="239">
        <v>23657502</v>
      </c>
      <c r="C1895" s="240" t="s">
        <v>404</v>
      </c>
      <c r="E1895" s="243">
        <v>45639</v>
      </c>
      <c r="G1895" s="240">
        <v>0</v>
      </c>
      <c r="H1895" s="240">
        <v>462</v>
      </c>
      <c r="I1895" s="242">
        <v>5.4999999999999997E-3</v>
      </c>
      <c r="J1895" s="240">
        <v>83949.2</v>
      </c>
      <c r="L1895" s="249"/>
      <c r="M1895" s="250"/>
      <c r="O1895" s="248"/>
    </row>
    <row r="1896" spans="1:15" x14ac:dyDescent="0.25">
      <c r="A1896" s="240" t="s">
        <v>508</v>
      </c>
      <c r="B1896" s="239">
        <v>23657502</v>
      </c>
      <c r="C1896" s="240" t="s">
        <v>404</v>
      </c>
      <c r="E1896" s="243">
        <v>45639</v>
      </c>
      <c r="G1896" s="240">
        <v>0</v>
      </c>
      <c r="H1896" s="240">
        <v>876</v>
      </c>
      <c r="I1896" s="242">
        <v>5.4999999999999997E-3</v>
      </c>
      <c r="J1896" s="240">
        <v>159346</v>
      </c>
      <c r="L1896" s="249"/>
      <c r="M1896" s="250"/>
      <c r="O1896" s="248"/>
    </row>
    <row r="1897" spans="1:15" x14ac:dyDescent="0.25">
      <c r="A1897" s="240" t="s">
        <v>508</v>
      </c>
      <c r="B1897" s="239">
        <v>23657502</v>
      </c>
      <c r="C1897" s="240" t="s">
        <v>404</v>
      </c>
      <c r="E1897" s="243">
        <v>45639</v>
      </c>
      <c r="G1897" s="240">
        <v>0</v>
      </c>
      <c r="H1897" s="240">
        <v>461</v>
      </c>
      <c r="I1897" s="242">
        <v>5.4999999999999997E-3</v>
      </c>
      <c r="J1897" s="240">
        <v>83865.36</v>
      </c>
      <c r="L1897" s="249"/>
      <c r="M1897" s="250"/>
      <c r="O1897" s="248"/>
    </row>
    <row r="1898" spans="1:15" x14ac:dyDescent="0.25">
      <c r="A1898" s="240" t="s">
        <v>508</v>
      </c>
      <c r="B1898" s="239">
        <v>23657502</v>
      </c>
      <c r="C1898" s="240" t="s">
        <v>404</v>
      </c>
      <c r="E1898" s="243">
        <v>45639</v>
      </c>
      <c r="G1898" s="240">
        <v>0</v>
      </c>
      <c r="H1898" s="240">
        <v>337</v>
      </c>
      <c r="I1898" s="242">
        <v>5.4999999999999997E-3</v>
      </c>
      <c r="J1898" s="240">
        <v>61278</v>
      </c>
      <c r="L1898" s="249"/>
      <c r="M1898" s="250"/>
      <c r="O1898" s="248"/>
    </row>
    <row r="1899" spans="1:15" x14ac:dyDescent="0.25">
      <c r="A1899" s="240" t="s">
        <v>508</v>
      </c>
      <c r="B1899" s="239">
        <v>23657502</v>
      </c>
      <c r="C1899" s="240" t="s">
        <v>404</v>
      </c>
      <c r="E1899" s="243">
        <v>45642</v>
      </c>
      <c r="G1899" s="240">
        <v>0</v>
      </c>
      <c r="H1899" s="240">
        <v>554</v>
      </c>
      <c r="I1899" s="242">
        <v>5.4999999999999997E-3</v>
      </c>
      <c r="J1899" s="240">
        <v>100672.2</v>
      </c>
      <c r="L1899" s="249"/>
      <c r="M1899" s="250"/>
      <c r="O1899" s="248"/>
    </row>
    <row r="1900" spans="1:15" x14ac:dyDescent="0.25">
      <c r="A1900" s="240" t="s">
        <v>508</v>
      </c>
      <c r="B1900" s="239">
        <v>23657502</v>
      </c>
      <c r="C1900" s="240" t="s">
        <v>404</v>
      </c>
      <c r="E1900" s="243">
        <v>45642</v>
      </c>
      <c r="G1900" s="240">
        <v>0</v>
      </c>
      <c r="H1900" s="240">
        <v>548</v>
      </c>
      <c r="I1900" s="242">
        <v>5.4999999999999997E-3</v>
      </c>
      <c r="J1900" s="240">
        <v>99605.024999999994</v>
      </c>
      <c r="L1900" s="249"/>
      <c r="M1900" s="250"/>
      <c r="O1900" s="248"/>
    </row>
    <row r="1901" spans="1:15" x14ac:dyDescent="0.25">
      <c r="A1901" s="240" t="s">
        <v>508</v>
      </c>
      <c r="B1901" s="239">
        <v>23657502</v>
      </c>
      <c r="C1901" s="240" t="s">
        <v>404</v>
      </c>
      <c r="E1901" s="243">
        <v>45642</v>
      </c>
      <c r="G1901" s="240">
        <v>0</v>
      </c>
      <c r="H1901" s="240">
        <v>559</v>
      </c>
      <c r="I1901" s="242">
        <v>5.4999999999999997E-3</v>
      </c>
      <c r="J1901" s="240">
        <v>101576</v>
      </c>
      <c r="L1901" s="249"/>
      <c r="M1901" s="250"/>
      <c r="O1901" s="248"/>
    </row>
    <row r="1902" spans="1:15" x14ac:dyDescent="0.25">
      <c r="A1902" s="240" t="s">
        <v>508</v>
      </c>
      <c r="B1902" s="239">
        <v>23657502</v>
      </c>
      <c r="C1902" s="240" t="s">
        <v>404</v>
      </c>
      <c r="E1902" s="243">
        <v>45642</v>
      </c>
      <c r="G1902" s="240">
        <v>0</v>
      </c>
      <c r="H1902" s="240">
        <v>457</v>
      </c>
      <c r="I1902" s="242">
        <v>5.4999999999999997E-3</v>
      </c>
      <c r="J1902" s="240">
        <v>83050.2</v>
      </c>
      <c r="L1902" s="249"/>
      <c r="M1902" s="250"/>
      <c r="O1902" s="248"/>
    </row>
    <row r="1903" spans="1:15" x14ac:dyDescent="0.25">
      <c r="A1903" s="240" t="s">
        <v>508</v>
      </c>
      <c r="B1903" s="239">
        <v>23657502</v>
      </c>
      <c r="C1903" s="240" t="s">
        <v>404</v>
      </c>
      <c r="E1903" s="243">
        <v>45642</v>
      </c>
      <c r="G1903" s="240">
        <v>0</v>
      </c>
      <c r="H1903" s="240">
        <v>635</v>
      </c>
      <c r="I1903" s="242">
        <v>5.4999999999999997E-3</v>
      </c>
      <c r="J1903" s="240">
        <v>115446.43</v>
      </c>
      <c r="L1903" s="249"/>
      <c r="M1903" s="250"/>
      <c r="O1903" s="248"/>
    </row>
    <row r="1904" spans="1:15" x14ac:dyDescent="0.25">
      <c r="A1904" s="240" t="s">
        <v>508</v>
      </c>
      <c r="B1904" s="239">
        <v>23657502</v>
      </c>
      <c r="C1904" s="240" t="s">
        <v>404</v>
      </c>
      <c r="E1904" s="243">
        <v>45642</v>
      </c>
      <c r="G1904" s="240">
        <v>0</v>
      </c>
      <c r="H1904" s="240">
        <v>548</v>
      </c>
      <c r="I1904" s="242">
        <v>5.4999999999999997E-3</v>
      </c>
      <c r="J1904" s="240">
        <v>99630</v>
      </c>
      <c r="L1904" s="249"/>
      <c r="M1904" s="250"/>
      <c r="O1904" s="248"/>
    </row>
    <row r="1905" spans="1:15" x14ac:dyDescent="0.25">
      <c r="A1905" s="240" t="s">
        <v>508</v>
      </c>
      <c r="B1905" s="239">
        <v>23657502</v>
      </c>
      <c r="C1905" s="240" t="s">
        <v>404</v>
      </c>
      <c r="E1905" s="243">
        <v>45642</v>
      </c>
      <c r="G1905" s="240">
        <v>0</v>
      </c>
      <c r="H1905" s="240">
        <v>406</v>
      </c>
      <c r="I1905" s="242">
        <v>5.4999999999999997E-3</v>
      </c>
      <c r="J1905" s="240">
        <v>73781.45</v>
      </c>
      <c r="L1905" s="249"/>
      <c r="M1905" s="250"/>
      <c r="O1905" s="248"/>
    </row>
    <row r="1906" spans="1:15" x14ac:dyDescent="0.25">
      <c r="A1906" s="240" t="s">
        <v>508</v>
      </c>
      <c r="B1906" s="239">
        <v>23657502</v>
      </c>
      <c r="C1906" s="240" t="s">
        <v>404</v>
      </c>
      <c r="E1906" s="243">
        <v>45642</v>
      </c>
      <c r="G1906" s="240">
        <v>0</v>
      </c>
      <c r="H1906" s="240">
        <v>322</v>
      </c>
      <c r="I1906" s="242">
        <v>5.4999999999999997E-3</v>
      </c>
      <c r="J1906" s="240">
        <v>58608.5</v>
      </c>
      <c r="L1906" s="249"/>
      <c r="M1906" s="250"/>
      <c r="O1906" s="248"/>
    </row>
    <row r="1907" spans="1:15" x14ac:dyDescent="0.25">
      <c r="A1907" s="240" t="s">
        <v>508</v>
      </c>
      <c r="B1907" s="239">
        <v>23657502</v>
      </c>
      <c r="C1907" s="240" t="s">
        <v>404</v>
      </c>
      <c r="E1907" s="243">
        <v>45642</v>
      </c>
      <c r="G1907" s="240">
        <v>0</v>
      </c>
      <c r="H1907" s="240">
        <v>1117</v>
      </c>
      <c r="I1907" s="242">
        <v>5.4999999999999997E-3</v>
      </c>
      <c r="J1907" s="240">
        <v>203152</v>
      </c>
      <c r="L1907" s="249"/>
      <c r="M1907" s="250"/>
      <c r="O1907" s="248"/>
    </row>
    <row r="1908" spans="1:15" x14ac:dyDescent="0.25">
      <c r="A1908" s="240" t="s">
        <v>508</v>
      </c>
      <c r="B1908" s="239">
        <v>23657502</v>
      </c>
      <c r="C1908" s="240" t="s">
        <v>404</v>
      </c>
      <c r="E1908" s="243">
        <v>45642</v>
      </c>
      <c r="G1908" s="240">
        <v>0</v>
      </c>
      <c r="H1908" s="240">
        <v>647</v>
      </c>
      <c r="I1908" s="242">
        <v>5.4999999999999997E-3</v>
      </c>
      <c r="J1908" s="240">
        <v>117704.6</v>
      </c>
      <c r="L1908" s="249"/>
      <c r="M1908" s="250"/>
      <c r="O1908" s="248"/>
    </row>
    <row r="1909" spans="1:15" x14ac:dyDescent="0.25">
      <c r="A1909" s="240" t="s">
        <v>508</v>
      </c>
      <c r="B1909" s="239">
        <v>23657502</v>
      </c>
      <c r="C1909" s="240" t="s">
        <v>404</v>
      </c>
      <c r="E1909" s="243">
        <v>45642</v>
      </c>
      <c r="G1909" s="240">
        <v>0</v>
      </c>
      <c r="H1909" s="240">
        <v>762</v>
      </c>
      <c r="I1909" s="242">
        <v>5.4999999999999997E-3</v>
      </c>
      <c r="J1909" s="240">
        <v>138476</v>
      </c>
      <c r="L1909" s="249"/>
      <c r="M1909" s="250"/>
      <c r="O1909" s="248"/>
    </row>
    <row r="1910" spans="1:15" x14ac:dyDescent="0.25">
      <c r="A1910" s="240" t="s">
        <v>508</v>
      </c>
      <c r="B1910" s="239">
        <v>23657502</v>
      </c>
      <c r="C1910" s="240" t="s">
        <v>404</v>
      </c>
      <c r="E1910" s="243">
        <v>45643</v>
      </c>
      <c r="G1910" s="240">
        <v>0</v>
      </c>
      <c r="H1910" s="240">
        <v>762</v>
      </c>
      <c r="I1910" s="242">
        <v>5.4999999999999997E-3</v>
      </c>
      <c r="J1910" s="240">
        <v>138476</v>
      </c>
      <c r="L1910" s="249"/>
      <c r="M1910" s="250"/>
      <c r="O1910" s="248"/>
    </row>
    <row r="1911" spans="1:15" x14ac:dyDescent="0.25">
      <c r="A1911" s="240" t="s">
        <v>508</v>
      </c>
      <c r="B1911" s="239">
        <v>23657502</v>
      </c>
      <c r="C1911" s="240" t="s">
        <v>404</v>
      </c>
      <c r="E1911" s="243">
        <v>45643</v>
      </c>
      <c r="G1911" s="240">
        <v>0</v>
      </c>
      <c r="H1911" s="240">
        <v>931</v>
      </c>
      <c r="I1911" s="242">
        <v>5.4999999999999997E-3</v>
      </c>
      <c r="J1911" s="240">
        <v>169346.38</v>
      </c>
      <c r="L1911" s="249"/>
      <c r="M1911" s="250"/>
      <c r="O1911" s="248"/>
    </row>
    <row r="1912" spans="1:15" x14ac:dyDescent="0.25">
      <c r="A1912" s="240" t="s">
        <v>508</v>
      </c>
      <c r="B1912" s="239">
        <v>23657502</v>
      </c>
      <c r="C1912" s="240" t="s">
        <v>404</v>
      </c>
      <c r="E1912" s="243">
        <v>45643</v>
      </c>
      <c r="G1912" s="240">
        <v>0</v>
      </c>
      <c r="H1912" s="240">
        <v>462</v>
      </c>
      <c r="I1912" s="242">
        <v>5.4999999999999997E-3</v>
      </c>
      <c r="J1912" s="240">
        <v>83949.2</v>
      </c>
      <c r="L1912" s="249"/>
      <c r="M1912" s="250"/>
      <c r="O1912" s="248"/>
    </row>
    <row r="1913" spans="1:15" x14ac:dyDescent="0.25">
      <c r="A1913" s="240" t="s">
        <v>508</v>
      </c>
      <c r="B1913" s="239">
        <v>23657502</v>
      </c>
      <c r="C1913" s="240" t="s">
        <v>404</v>
      </c>
      <c r="E1913" s="243">
        <v>45643</v>
      </c>
      <c r="G1913" s="240">
        <v>0</v>
      </c>
      <c r="H1913" s="240">
        <v>401</v>
      </c>
      <c r="I1913" s="242">
        <v>5.4999999999999997E-3</v>
      </c>
      <c r="J1913" s="240">
        <v>72968</v>
      </c>
      <c r="L1913" s="249"/>
      <c r="M1913" s="250"/>
      <c r="O1913" s="248"/>
    </row>
    <row r="1914" spans="1:15" x14ac:dyDescent="0.25">
      <c r="A1914" s="240" t="s">
        <v>508</v>
      </c>
      <c r="B1914" s="239">
        <v>23657502</v>
      </c>
      <c r="C1914" s="240" t="s">
        <v>404</v>
      </c>
      <c r="E1914" s="243">
        <v>45643</v>
      </c>
      <c r="G1914" s="240">
        <v>0</v>
      </c>
      <c r="H1914" s="240">
        <v>415</v>
      </c>
      <c r="I1914" s="242">
        <v>5.4999999999999997E-3</v>
      </c>
      <c r="J1914" s="240">
        <v>75378.399999999994</v>
      </c>
      <c r="L1914" s="249"/>
      <c r="M1914" s="250"/>
      <c r="O1914" s="248"/>
    </row>
    <row r="1915" spans="1:15" x14ac:dyDescent="0.25">
      <c r="A1915" s="240" t="s">
        <v>508</v>
      </c>
      <c r="B1915" s="239">
        <v>23657502</v>
      </c>
      <c r="C1915" s="240" t="s">
        <v>404</v>
      </c>
      <c r="E1915" s="243">
        <v>45643</v>
      </c>
      <c r="G1915" s="240">
        <v>0</v>
      </c>
      <c r="H1915" s="240">
        <v>559</v>
      </c>
      <c r="I1915" s="242">
        <v>5.4999999999999997E-3</v>
      </c>
      <c r="J1915" s="240">
        <v>101576</v>
      </c>
      <c r="L1915" s="249"/>
      <c r="M1915" s="250"/>
      <c r="O1915" s="248"/>
    </row>
    <row r="1916" spans="1:15" x14ac:dyDescent="0.25">
      <c r="A1916" s="240" t="s">
        <v>508</v>
      </c>
      <c r="B1916" s="239">
        <v>23657502</v>
      </c>
      <c r="C1916" s="240" t="s">
        <v>404</v>
      </c>
      <c r="E1916" s="243">
        <v>45643</v>
      </c>
      <c r="G1916" s="240">
        <v>0</v>
      </c>
      <c r="H1916" s="240">
        <v>729</v>
      </c>
      <c r="I1916" s="242">
        <v>5.4999999999999997E-3</v>
      </c>
      <c r="J1916" s="240">
        <v>132605.04</v>
      </c>
      <c r="L1916" s="249"/>
      <c r="M1916" s="250"/>
      <c r="O1916" s="248"/>
    </row>
    <row r="1917" spans="1:15" x14ac:dyDescent="0.25">
      <c r="A1917" s="240" t="s">
        <v>508</v>
      </c>
      <c r="B1917" s="239">
        <v>23657502</v>
      </c>
      <c r="C1917" s="240" t="s">
        <v>404</v>
      </c>
      <c r="E1917" s="243">
        <v>45643</v>
      </c>
      <c r="G1917" s="240">
        <v>0</v>
      </c>
      <c r="H1917" s="240">
        <v>438</v>
      </c>
      <c r="I1917" s="242">
        <v>5.4999999999999997E-3</v>
      </c>
      <c r="J1917" s="240">
        <v>79700</v>
      </c>
      <c r="L1917" s="249"/>
      <c r="M1917" s="250"/>
      <c r="O1917" s="248"/>
    </row>
    <row r="1918" spans="1:15" x14ac:dyDescent="0.25">
      <c r="A1918" s="240" t="s">
        <v>508</v>
      </c>
      <c r="B1918" s="239">
        <v>23657502</v>
      </c>
      <c r="C1918" s="240" t="s">
        <v>404</v>
      </c>
      <c r="E1918" s="243">
        <v>45643</v>
      </c>
      <c r="G1918" s="240">
        <v>0</v>
      </c>
      <c r="H1918" s="240">
        <v>668</v>
      </c>
      <c r="I1918" s="242">
        <v>5.4999999999999997E-3</v>
      </c>
      <c r="J1918" s="240">
        <v>121476</v>
      </c>
      <c r="L1918" s="249"/>
      <c r="M1918" s="250"/>
      <c r="O1918" s="248"/>
    </row>
    <row r="1919" spans="1:15" x14ac:dyDescent="0.25">
      <c r="A1919" s="240" t="s">
        <v>508</v>
      </c>
      <c r="B1919" s="239">
        <v>23657502</v>
      </c>
      <c r="C1919" s="240" t="s">
        <v>404</v>
      </c>
      <c r="E1919" s="243">
        <v>45643</v>
      </c>
      <c r="G1919" s="240">
        <v>0</v>
      </c>
      <c r="H1919" s="240">
        <v>307</v>
      </c>
      <c r="I1919" s="242">
        <v>5.4999999999999997E-3</v>
      </c>
      <c r="J1919" s="240">
        <v>55740.2</v>
      </c>
      <c r="L1919" s="249"/>
      <c r="M1919" s="250"/>
      <c r="O1919" s="248"/>
    </row>
    <row r="1920" spans="1:15" x14ac:dyDescent="0.25">
      <c r="A1920" s="240" t="s">
        <v>508</v>
      </c>
      <c r="B1920" s="239">
        <v>23657502</v>
      </c>
      <c r="C1920" s="240" t="s">
        <v>404</v>
      </c>
      <c r="E1920" s="243">
        <v>45643</v>
      </c>
      <c r="G1920" s="240">
        <v>0</v>
      </c>
      <c r="H1920" s="240">
        <v>406</v>
      </c>
      <c r="I1920" s="242">
        <v>5.4999999999999997E-3</v>
      </c>
      <c r="J1920" s="240">
        <v>73790.75</v>
      </c>
      <c r="L1920" s="249"/>
      <c r="M1920" s="250"/>
      <c r="O1920" s="248"/>
    </row>
    <row r="1921" spans="1:15" x14ac:dyDescent="0.25">
      <c r="A1921" s="240" t="s">
        <v>508</v>
      </c>
      <c r="B1921" s="239">
        <v>23657502</v>
      </c>
      <c r="C1921" s="240" t="s">
        <v>404</v>
      </c>
      <c r="E1921" s="243">
        <v>45643</v>
      </c>
      <c r="G1921" s="240">
        <v>0</v>
      </c>
      <c r="H1921" s="240">
        <v>404</v>
      </c>
      <c r="I1921" s="242">
        <v>5.4999999999999997E-3</v>
      </c>
      <c r="J1921" s="240">
        <v>73513.75</v>
      </c>
      <c r="L1921" s="249"/>
      <c r="M1921" s="250"/>
      <c r="O1921" s="248"/>
    </row>
    <row r="1922" spans="1:15" x14ac:dyDescent="0.25">
      <c r="A1922" s="240" t="s">
        <v>508</v>
      </c>
      <c r="B1922" s="239">
        <v>23657502</v>
      </c>
      <c r="C1922" s="240" t="s">
        <v>404</v>
      </c>
      <c r="E1922" s="243">
        <v>45644</v>
      </c>
      <c r="G1922" s="240">
        <v>0</v>
      </c>
      <c r="H1922" s="240">
        <v>609</v>
      </c>
      <c r="I1922" s="242">
        <v>5.4999999999999997E-3</v>
      </c>
      <c r="J1922" s="240">
        <v>110756</v>
      </c>
      <c r="L1922" s="249"/>
      <c r="M1922" s="250"/>
      <c r="O1922" s="248"/>
    </row>
    <row r="1923" spans="1:15" x14ac:dyDescent="0.25">
      <c r="A1923" s="240" t="s">
        <v>508</v>
      </c>
      <c r="B1923" s="239">
        <v>23657502</v>
      </c>
      <c r="C1923" s="240" t="s">
        <v>404</v>
      </c>
      <c r="E1923" s="243">
        <v>45644</v>
      </c>
      <c r="G1923" s="240">
        <v>0</v>
      </c>
      <c r="H1923" s="240">
        <v>1095</v>
      </c>
      <c r="I1923" s="242">
        <v>5.4999999999999997E-3</v>
      </c>
      <c r="J1923" s="240">
        <v>199000</v>
      </c>
      <c r="L1923" s="249"/>
      <c r="M1923" s="250"/>
      <c r="O1923" s="248"/>
    </row>
    <row r="1924" spans="1:15" x14ac:dyDescent="0.25">
      <c r="A1924" s="240" t="s">
        <v>508</v>
      </c>
      <c r="B1924" s="239">
        <v>23657502</v>
      </c>
      <c r="C1924" s="240" t="s">
        <v>404</v>
      </c>
      <c r="E1924" s="243">
        <v>45644</v>
      </c>
      <c r="G1924" s="240">
        <v>0</v>
      </c>
      <c r="H1924" s="240">
        <v>308</v>
      </c>
      <c r="I1924" s="242">
        <v>5.4999999999999997E-3</v>
      </c>
      <c r="J1924" s="240">
        <v>55968</v>
      </c>
      <c r="L1924" s="249"/>
      <c r="M1924" s="250"/>
      <c r="O1924" s="248"/>
    </row>
    <row r="1925" spans="1:15" x14ac:dyDescent="0.25">
      <c r="A1925" s="240" t="s">
        <v>508</v>
      </c>
      <c r="B1925" s="239">
        <v>23657502</v>
      </c>
      <c r="C1925" s="240" t="s">
        <v>404</v>
      </c>
      <c r="E1925" s="243">
        <v>45644</v>
      </c>
      <c r="G1925" s="240">
        <v>0</v>
      </c>
      <c r="H1925" s="240">
        <v>559</v>
      </c>
      <c r="I1925" s="242">
        <v>5.4999999999999997E-3</v>
      </c>
      <c r="J1925" s="240">
        <v>101576</v>
      </c>
      <c r="L1925" s="249"/>
      <c r="M1925" s="250"/>
      <c r="O1925" s="248"/>
    </row>
    <row r="1926" spans="1:15" x14ac:dyDescent="0.25">
      <c r="A1926" s="240" t="s">
        <v>508</v>
      </c>
      <c r="B1926" s="239">
        <v>23657502</v>
      </c>
      <c r="C1926" s="240" t="s">
        <v>404</v>
      </c>
      <c r="E1926" s="243">
        <v>45644</v>
      </c>
      <c r="G1926" s="240">
        <v>0</v>
      </c>
      <c r="H1926" s="240">
        <v>559</v>
      </c>
      <c r="I1926" s="242">
        <v>5.4999999999999997E-3</v>
      </c>
      <c r="J1926" s="240">
        <v>101576</v>
      </c>
      <c r="L1926" s="249"/>
      <c r="M1926" s="250"/>
      <c r="O1926" s="248"/>
    </row>
    <row r="1927" spans="1:15" x14ac:dyDescent="0.25">
      <c r="A1927" s="240" t="s">
        <v>508</v>
      </c>
      <c r="B1927" s="239">
        <v>23657502</v>
      </c>
      <c r="C1927" s="240" t="s">
        <v>404</v>
      </c>
      <c r="E1927" s="243">
        <v>45644</v>
      </c>
      <c r="G1927" s="240">
        <v>0</v>
      </c>
      <c r="H1927" s="240">
        <v>559</v>
      </c>
      <c r="I1927" s="242">
        <v>5.4999999999999997E-3</v>
      </c>
      <c r="J1927" s="240">
        <v>101576</v>
      </c>
      <c r="L1927" s="249"/>
      <c r="M1927" s="250"/>
      <c r="O1927" s="248"/>
    </row>
    <row r="1928" spans="1:15" x14ac:dyDescent="0.25">
      <c r="A1928" s="240" t="s">
        <v>508</v>
      </c>
      <c r="B1928" s="239">
        <v>23657502</v>
      </c>
      <c r="C1928" s="240" t="s">
        <v>404</v>
      </c>
      <c r="E1928" s="243">
        <v>45644</v>
      </c>
      <c r="G1928" s="240">
        <v>0</v>
      </c>
      <c r="H1928" s="240">
        <v>503</v>
      </c>
      <c r="I1928" s="242">
        <v>5.4999999999999997E-3</v>
      </c>
      <c r="J1928" s="240">
        <v>91418.67</v>
      </c>
      <c r="L1928" s="249"/>
      <c r="M1928" s="250"/>
      <c r="O1928" s="248"/>
    </row>
    <row r="1929" spans="1:15" x14ac:dyDescent="0.25">
      <c r="A1929" s="240" t="s">
        <v>508</v>
      </c>
      <c r="B1929" s="239">
        <v>23657502</v>
      </c>
      <c r="C1929" s="240" t="s">
        <v>404</v>
      </c>
      <c r="E1929" s="243">
        <v>45645</v>
      </c>
      <c r="G1929" s="240">
        <v>0</v>
      </c>
      <c r="H1929" s="240">
        <v>478</v>
      </c>
      <c r="I1929" s="242">
        <v>5.4999999999999997E-3</v>
      </c>
      <c r="J1929" s="240">
        <v>86959</v>
      </c>
      <c r="L1929" s="249"/>
      <c r="M1929" s="250"/>
      <c r="O1929" s="248"/>
    </row>
    <row r="1930" spans="1:15" x14ac:dyDescent="0.25">
      <c r="A1930" s="240" t="s">
        <v>508</v>
      </c>
      <c r="B1930" s="239">
        <v>23657502</v>
      </c>
      <c r="C1930" s="240" t="s">
        <v>404</v>
      </c>
      <c r="E1930" s="243">
        <v>45645</v>
      </c>
      <c r="G1930" s="240">
        <v>0</v>
      </c>
      <c r="H1930" s="240">
        <v>581</v>
      </c>
      <c r="I1930" s="242">
        <v>5.4999999999999997E-3</v>
      </c>
      <c r="J1930" s="240">
        <v>105655.67999999999</v>
      </c>
      <c r="L1930" s="249"/>
      <c r="M1930" s="250"/>
      <c r="O1930" s="248"/>
    </row>
    <row r="1931" spans="1:15" x14ac:dyDescent="0.25">
      <c r="A1931" s="240" t="s">
        <v>508</v>
      </c>
      <c r="B1931" s="239">
        <v>23657502</v>
      </c>
      <c r="C1931" s="240" t="s">
        <v>404</v>
      </c>
      <c r="E1931" s="243">
        <v>45645</v>
      </c>
      <c r="G1931" s="240">
        <v>0</v>
      </c>
      <c r="H1931" s="240">
        <v>568</v>
      </c>
      <c r="I1931" s="242">
        <v>5.4999999999999997E-3</v>
      </c>
      <c r="J1931" s="240">
        <v>103193.27</v>
      </c>
      <c r="L1931" s="249"/>
      <c r="M1931" s="250"/>
      <c r="O1931" s="248"/>
    </row>
    <row r="1932" spans="1:15" x14ac:dyDescent="0.25">
      <c r="A1932" s="240" t="s">
        <v>508</v>
      </c>
      <c r="B1932" s="239">
        <v>23657502</v>
      </c>
      <c r="C1932" s="240" t="s">
        <v>404</v>
      </c>
      <c r="E1932" s="243">
        <v>45645</v>
      </c>
      <c r="G1932" s="240">
        <v>0</v>
      </c>
      <c r="H1932" s="240">
        <v>665</v>
      </c>
      <c r="I1932" s="242">
        <v>5.4999999999999997E-3</v>
      </c>
      <c r="J1932" s="240">
        <v>120840.2</v>
      </c>
      <c r="L1932" s="249"/>
      <c r="M1932" s="250"/>
      <c r="O1932" s="248"/>
    </row>
    <row r="1933" spans="1:15" x14ac:dyDescent="0.25">
      <c r="A1933" s="240" t="s">
        <v>508</v>
      </c>
      <c r="B1933" s="239">
        <v>23657502</v>
      </c>
      <c r="C1933" s="240" t="s">
        <v>404</v>
      </c>
      <c r="E1933" s="243">
        <v>45646</v>
      </c>
      <c r="G1933" s="240">
        <v>0</v>
      </c>
      <c r="H1933" s="240">
        <v>518</v>
      </c>
      <c r="I1933" s="242">
        <v>5.4999999999999997E-3</v>
      </c>
      <c r="J1933" s="240">
        <v>94095</v>
      </c>
      <c r="L1933" s="249"/>
      <c r="M1933" s="250"/>
      <c r="O1933" s="248"/>
    </row>
    <row r="1934" spans="1:15" x14ac:dyDescent="0.25">
      <c r="A1934" s="240" t="s">
        <v>508</v>
      </c>
      <c r="B1934" s="239">
        <v>23657502</v>
      </c>
      <c r="C1934" s="240" t="s">
        <v>404</v>
      </c>
      <c r="E1934" s="243">
        <v>45646</v>
      </c>
      <c r="G1934" s="240">
        <v>0</v>
      </c>
      <c r="H1934" s="240">
        <v>590</v>
      </c>
      <c r="I1934" s="242">
        <v>5.4999999999999997E-3</v>
      </c>
      <c r="J1934" s="240">
        <v>107228</v>
      </c>
      <c r="L1934" s="249"/>
      <c r="M1934" s="250"/>
      <c r="O1934" s="248"/>
    </row>
    <row r="1935" spans="1:15" x14ac:dyDescent="0.25">
      <c r="A1935" s="240" t="s">
        <v>508</v>
      </c>
      <c r="B1935" s="239">
        <v>23657502</v>
      </c>
      <c r="C1935" s="240" t="s">
        <v>404</v>
      </c>
      <c r="E1935" s="243">
        <v>45646</v>
      </c>
      <c r="G1935" s="240">
        <v>0</v>
      </c>
      <c r="H1935" s="240">
        <v>461</v>
      </c>
      <c r="I1935" s="242">
        <v>5.4999999999999997E-3</v>
      </c>
      <c r="J1935" s="240">
        <v>83865.600000000006</v>
      </c>
      <c r="L1935" s="249"/>
      <c r="M1935" s="250"/>
      <c r="O1935" s="248"/>
    </row>
    <row r="1936" spans="1:15" x14ac:dyDescent="0.25">
      <c r="A1936" s="240" t="s">
        <v>508</v>
      </c>
      <c r="B1936" s="239">
        <v>23657502</v>
      </c>
      <c r="C1936" s="240" t="s">
        <v>404</v>
      </c>
      <c r="E1936" s="243">
        <v>45646</v>
      </c>
      <c r="G1936" s="240">
        <v>0</v>
      </c>
      <c r="H1936" s="240">
        <v>308</v>
      </c>
      <c r="I1936" s="242">
        <v>5.4999999999999997E-3</v>
      </c>
      <c r="J1936" s="240">
        <v>55968</v>
      </c>
      <c r="L1936" s="249"/>
      <c r="M1936" s="250"/>
      <c r="O1936" s="248"/>
    </row>
    <row r="1937" spans="1:15" x14ac:dyDescent="0.25">
      <c r="A1937" s="240" t="s">
        <v>508</v>
      </c>
      <c r="B1937" s="239">
        <v>23657502</v>
      </c>
      <c r="C1937" s="240" t="s">
        <v>404</v>
      </c>
      <c r="E1937" s="243">
        <v>45646</v>
      </c>
      <c r="G1937" s="240">
        <v>0</v>
      </c>
      <c r="H1937" s="240">
        <v>559</v>
      </c>
      <c r="I1937" s="242">
        <v>5.4999999999999997E-3</v>
      </c>
      <c r="J1937" s="240">
        <v>101576</v>
      </c>
      <c r="L1937" s="249"/>
      <c r="M1937" s="250"/>
      <c r="O1937" s="248"/>
    </row>
    <row r="1938" spans="1:15" x14ac:dyDescent="0.25">
      <c r="A1938" s="240" t="s">
        <v>508</v>
      </c>
      <c r="B1938" s="239">
        <v>23657502</v>
      </c>
      <c r="C1938" s="240" t="s">
        <v>404</v>
      </c>
      <c r="E1938" s="243">
        <v>45649</v>
      </c>
      <c r="G1938" s="240">
        <v>0</v>
      </c>
      <c r="H1938" s="240">
        <v>415</v>
      </c>
      <c r="I1938" s="242">
        <v>5.4999999999999997E-3</v>
      </c>
      <c r="J1938" s="240">
        <v>75378</v>
      </c>
      <c r="L1938" s="249"/>
      <c r="M1938" s="250"/>
      <c r="O1938" s="248"/>
    </row>
    <row r="1939" spans="1:15" x14ac:dyDescent="0.25">
      <c r="A1939" s="240" t="s">
        <v>508</v>
      </c>
      <c r="B1939" s="239">
        <v>23657502</v>
      </c>
      <c r="C1939" s="240" t="s">
        <v>404</v>
      </c>
      <c r="E1939" s="243">
        <v>45649</v>
      </c>
      <c r="G1939" s="240">
        <v>0</v>
      </c>
      <c r="H1939" s="240">
        <v>845</v>
      </c>
      <c r="I1939" s="242">
        <v>5.4999999999999997E-3</v>
      </c>
      <c r="J1939" s="240">
        <v>153547.9</v>
      </c>
      <c r="L1939" s="249"/>
      <c r="M1939" s="250"/>
      <c r="O1939" s="248"/>
    </row>
    <row r="1940" spans="1:15" x14ac:dyDescent="0.25">
      <c r="A1940" s="240" t="s">
        <v>508</v>
      </c>
      <c r="B1940" s="239">
        <v>23657502</v>
      </c>
      <c r="C1940" s="240" t="s">
        <v>404</v>
      </c>
      <c r="E1940" s="243">
        <v>45649</v>
      </c>
      <c r="G1940" s="240">
        <v>0</v>
      </c>
      <c r="H1940" s="240">
        <v>503</v>
      </c>
      <c r="I1940" s="242">
        <v>5.4999999999999997E-3</v>
      </c>
      <c r="J1940" s="240">
        <v>91418.4</v>
      </c>
      <c r="L1940" s="249"/>
      <c r="M1940" s="250"/>
      <c r="O1940" s="248"/>
    </row>
    <row r="1941" spans="1:15" x14ac:dyDescent="0.25">
      <c r="A1941" s="240" t="s">
        <v>508</v>
      </c>
      <c r="B1941" s="239">
        <v>23657502</v>
      </c>
      <c r="C1941" s="240" t="s">
        <v>404</v>
      </c>
      <c r="E1941" s="243">
        <v>45649</v>
      </c>
      <c r="G1941" s="240">
        <v>0</v>
      </c>
      <c r="H1941" s="240">
        <v>355</v>
      </c>
      <c r="I1941" s="242">
        <v>5.4999999999999997E-3</v>
      </c>
      <c r="J1941" s="240">
        <v>64555.68</v>
      </c>
      <c r="L1941" s="249"/>
      <c r="M1941" s="250"/>
      <c r="O1941" s="248"/>
    </row>
    <row r="1942" spans="1:15" x14ac:dyDescent="0.25">
      <c r="A1942" s="240" t="s">
        <v>508</v>
      </c>
      <c r="B1942" s="239">
        <v>23657502</v>
      </c>
      <c r="C1942" s="240" t="s">
        <v>404</v>
      </c>
      <c r="E1942" s="243">
        <v>45649</v>
      </c>
      <c r="G1942" s="240">
        <v>0</v>
      </c>
      <c r="H1942" s="240">
        <v>406</v>
      </c>
      <c r="I1942" s="242">
        <v>5.4999999999999997E-3</v>
      </c>
      <c r="J1942" s="240">
        <v>73790.75</v>
      </c>
      <c r="L1942" s="249"/>
      <c r="M1942" s="250"/>
      <c r="O1942" s="248"/>
    </row>
    <row r="1943" spans="1:15" x14ac:dyDescent="0.25">
      <c r="A1943" s="240" t="s">
        <v>508</v>
      </c>
      <c r="B1943" s="239">
        <v>23657502</v>
      </c>
      <c r="C1943" s="240" t="s">
        <v>404</v>
      </c>
      <c r="E1943" s="243">
        <v>45649</v>
      </c>
      <c r="G1943" s="240">
        <v>0</v>
      </c>
      <c r="H1943" s="240">
        <v>355</v>
      </c>
      <c r="I1943" s="242">
        <v>5.4999999999999997E-3</v>
      </c>
      <c r="J1943" s="240">
        <v>64564.7</v>
      </c>
      <c r="L1943" s="249"/>
      <c r="M1943" s="250"/>
      <c r="O1943" s="248"/>
    </row>
    <row r="1944" spans="1:15" x14ac:dyDescent="0.25">
      <c r="A1944" s="240" t="s">
        <v>508</v>
      </c>
      <c r="B1944" s="239">
        <v>23657502</v>
      </c>
      <c r="C1944" s="240" t="s">
        <v>404</v>
      </c>
      <c r="E1944" s="243">
        <v>45649</v>
      </c>
      <c r="G1944" s="240">
        <v>0</v>
      </c>
      <c r="H1944" s="240">
        <v>609</v>
      </c>
      <c r="I1944" s="242">
        <v>5.4999999999999997E-3</v>
      </c>
      <c r="J1944" s="240">
        <v>110756</v>
      </c>
      <c r="L1944" s="249"/>
      <c r="M1944" s="250"/>
      <c r="O1944" s="248"/>
    </row>
    <row r="1945" spans="1:15" x14ac:dyDescent="0.25">
      <c r="A1945" s="240" t="s">
        <v>508</v>
      </c>
      <c r="B1945" s="239">
        <v>23657502</v>
      </c>
      <c r="C1945" s="240" t="s">
        <v>404</v>
      </c>
      <c r="E1945" s="243">
        <v>45649</v>
      </c>
      <c r="G1945" s="240">
        <v>0</v>
      </c>
      <c r="H1945" s="240">
        <v>462</v>
      </c>
      <c r="I1945" s="242">
        <v>5.4999999999999997E-3</v>
      </c>
      <c r="J1945" s="240">
        <v>83949.6</v>
      </c>
      <c r="L1945" s="249"/>
      <c r="M1945" s="250"/>
      <c r="O1945" s="248"/>
    </row>
    <row r="1946" spans="1:15" x14ac:dyDescent="0.25">
      <c r="A1946" s="240" t="s">
        <v>508</v>
      </c>
      <c r="B1946" s="239">
        <v>23657502</v>
      </c>
      <c r="C1946" s="240" t="s">
        <v>404</v>
      </c>
      <c r="E1946" s="243">
        <v>45649</v>
      </c>
      <c r="G1946" s="240">
        <v>0</v>
      </c>
      <c r="H1946" s="240">
        <v>609</v>
      </c>
      <c r="I1946" s="242">
        <v>5.4999999999999997E-3</v>
      </c>
      <c r="J1946" s="240">
        <v>110700</v>
      </c>
      <c r="L1946" s="249"/>
      <c r="M1946" s="250"/>
      <c r="O1946" s="248"/>
    </row>
    <row r="1947" spans="1:15" x14ac:dyDescent="0.25">
      <c r="A1947" s="240" t="s">
        <v>508</v>
      </c>
      <c r="B1947" s="239">
        <v>23657502</v>
      </c>
      <c r="C1947" s="240" t="s">
        <v>404</v>
      </c>
      <c r="E1947" s="243">
        <v>45652</v>
      </c>
      <c r="G1947" s="240">
        <v>0</v>
      </c>
      <c r="H1947" s="240">
        <v>498</v>
      </c>
      <c r="I1947" s="242">
        <v>5.4999999999999997E-3</v>
      </c>
      <c r="J1947" s="240">
        <v>90504</v>
      </c>
      <c r="L1947" s="249"/>
      <c r="M1947" s="250"/>
      <c r="O1947" s="248"/>
    </row>
    <row r="1948" spans="1:15" x14ac:dyDescent="0.25">
      <c r="A1948" s="240" t="s">
        <v>508</v>
      </c>
      <c r="B1948" s="239">
        <v>23657502</v>
      </c>
      <c r="C1948" s="240" t="s">
        <v>404</v>
      </c>
      <c r="E1948" s="243">
        <v>45652</v>
      </c>
      <c r="G1948" s="240">
        <v>0</v>
      </c>
      <c r="H1948" s="240">
        <v>812</v>
      </c>
      <c r="I1948" s="242">
        <v>5.4999999999999997E-3</v>
      </c>
      <c r="J1948" s="240">
        <v>147563</v>
      </c>
      <c r="L1948" s="249"/>
      <c r="M1948" s="250"/>
      <c r="O1948" s="248"/>
    </row>
    <row r="1949" spans="1:15" x14ac:dyDescent="0.25">
      <c r="A1949" s="240" t="s">
        <v>508</v>
      </c>
      <c r="B1949" s="239">
        <v>23657502</v>
      </c>
      <c r="C1949" s="240" t="s">
        <v>404</v>
      </c>
      <c r="E1949" s="243">
        <v>45652</v>
      </c>
      <c r="G1949" s="240">
        <v>0</v>
      </c>
      <c r="H1949" s="240">
        <v>395</v>
      </c>
      <c r="I1949" s="242">
        <v>5.4999999999999997E-3</v>
      </c>
      <c r="J1949" s="240">
        <v>71773.11</v>
      </c>
      <c r="L1949" s="249"/>
      <c r="M1949" s="250"/>
      <c r="O1949" s="248"/>
    </row>
    <row r="1950" spans="1:15" x14ac:dyDescent="0.25">
      <c r="A1950" s="240" t="s">
        <v>508</v>
      </c>
      <c r="B1950" s="239">
        <v>23657502</v>
      </c>
      <c r="C1950" s="240" t="s">
        <v>404</v>
      </c>
      <c r="E1950" s="243">
        <v>45652</v>
      </c>
      <c r="G1950" s="240">
        <v>0</v>
      </c>
      <c r="H1950" s="240">
        <v>2030</v>
      </c>
      <c r="I1950" s="242">
        <v>5.4999999999999997E-3</v>
      </c>
      <c r="J1950" s="240">
        <v>369000</v>
      </c>
      <c r="L1950" s="249"/>
      <c r="M1950" s="250"/>
      <c r="O1950" s="248"/>
    </row>
    <row r="1951" spans="1:15" x14ac:dyDescent="0.25">
      <c r="A1951" s="240" t="s">
        <v>508</v>
      </c>
      <c r="B1951" s="239">
        <v>23657502</v>
      </c>
      <c r="C1951" s="240" t="s">
        <v>404</v>
      </c>
      <c r="E1951" s="243">
        <v>45652</v>
      </c>
      <c r="G1951" s="240">
        <v>0</v>
      </c>
      <c r="H1951" s="240">
        <v>503</v>
      </c>
      <c r="I1951" s="242">
        <v>5.4999999999999997E-3</v>
      </c>
      <c r="J1951" s="240">
        <v>91418.4</v>
      </c>
      <c r="L1951" s="249"/>
      <c r="M1951" s="250"/>
      <c r="O1951" s="248"/>
    </row>
    <row r="1952" spans="1:15" x14ac:dyDescent="0.25">
      <c r="A1952" s="240" t="s">
        <v>508</v>
      </c>
      <c r="B1952" s="239">
        <v>23657502</v>
      </c>
      <c r="C1952" s="240" t="s">
        <v>404</v>
      </c>
      <c r="E1952" s="243">
        <v>45652</v>
      </c>
      <c r="G1952" s="240">
        <v>0</v>
      </c>
      <c r="H1952" s="240">
        <v>1117</v>
      </c>
      <c r="I1952" s="242">
        <v>5.4999999999999997E-3</v>
      </c>
      <c r="J1952" s="240">
        <v>203152</v>
      </c>
      <c r="L1952" s="249"/>
      <c r="M1952" s="250"/>
      <c r="O1952" s="248"/>
    </row>
    <row r="1953" spans="1:15" x14ac:dyDescent="0.25">
      <c r="A1953" s="240" t="s">
        <v>508</v>
      </c>
      <c r="B1953" s="239">
        <v>23657502</v>
      </c>
      <c r="C1953" s="240" t="s">
        <v>404</v>
      </c>
      <c r="E1953" s="243">
        <v>45652</v>
      </c>
      <c r="G1953" s="240">
        <v>0</v>
      </c>
      <c r="H1953" s="240">
        <v>923</v>
      </c>
      <c r="I1953" s="242">
        <v>5.4999999999999997E-3</v>
      </c>
      <c r="J1953" s="240">
        <v>167878.52</v>
      </c>
      <c r="L1953" s="249"/>
      <c r="M1953" s="250"/>
      <c r="O1953" s="248"/>
    </row>
    <row r="1954" spans="1:15" x14ac:dyDescent="0.25">
      <c r="A1954" s="240" t="s">
        <v>508</v>
      </c>
      <c r="B1954" s="239">
        <v>23657502</v>
      </c>
      <c r="C1954" s="240" t="s">
        <v>404</v>
      </c>
      <c r="E1954" s="243">
        <v>45652</v>
      </c>
      <c r="G1954" s="240">
        <v>0</v>
      </c>
      <c r="H1954" s="240">
        <v>417</v>
      </c>
      <c r="I1954" s="242">
        <v>5.4999999999999997E-3</v>
      </c>
      <c r="J1954" s="240">
        <v>75789.63</v>
      </c>
      <c r="L1954" s="249"/>
      <c r="M1954" s="250"/>
      <c r="O1954" s="248"/>
    </row>
    <row r="1955" spans="1:15" x14ac:dyDescent="0.25">
      <c r="A1955" s="240" t="s">
        <v>508</v>
      </c>
      <c r="B1955" s="239">
        <v>23657502</v>
      </c>
      <c r="C1955" s="240" t="s">
        <v>404</v>
      </c>
      <c r="E1955" s="243">
        <v>45652</v>
      </c>
      <c r="G1955" s="240">
        <v>0</v>
      </c>
      <c r="H1955" s="240">
        <v>345</v>
      </c>
      <c r="I1955" s="242">
        <v>5.4999999999999997E-3</v>
      </c>
      <c r="J1955" s="240">
        <v>62700</v>
      </c>
      <c r="L1955" s="249"/>
      <c r="M1955" s="250"/>
      <c r="O1955" s="248"/>
    </row>
    <row r="1956" spans="1:15" x14ac:dyDescent="0.25">
      <c r="A1956" s="240" t="s">
        <v>508</v>
      </c>
      <c r="B1956" s="239">
        <v>23657502</v>
      </c>
      <c r="C1956" s="240" t="s">
        <v>404</v>
      </c>
      <c r="E1956" s="243">
        <v>45652</v>
      </c>
      <c r="G1956" s="240">
        <v>0</v>
      </c>
      <c r="H1956" s="240">
        <v>337</v>
      </c>
      <c r="I1956" s="242">
        <v>5.4999999999999997E-3</v>
      </c>
      <c r="J1956" s="240">
        <v>61278</v>
      </c>
      <c r="L1956" s="249"/>
      <c r="M1956" s="250"/>
      <c r="O1956" s="248"/>
    </row>
    <row r="1957" spans="1:15" x14ac:dyDescent="0.25">
      <c r="A1957" s="240" t="s">
        <v>508</v>
      </c>
      <c r="B1957" s="239">
        <v>23657502</v>
      </c>
      <c r="C1957" s="240" t="s">
        <v>404</v>
      </c>
      <c r="E1957" s="243">
        <v>45657</v>
      </c>
      <c r="G1957" s="240">
        <v>0</v>
      </c>
      <c r="H1957" s="240">
        <v>559</v>
      </c>
      <c r="I1957" s="242">
        <v>5.4999999999999997E-3</v>
      </c>
      <c r="J1957" s="240">
        <v>101576</v>
      </c>
      <c r="L1957" s="249"/>
      <c r="M1957" s="250"/>
      <c r="N1957" s="240"/>
      <c r="O1957" s="250"/>
    </row>
    <row r="1958" spans="1:15" x14ac:dyDescent="0.25">
      <c r="A1958" s="240" t="s">
        <v>508</v>
      </c>
      <c r="B1958" s="239">
        <v>23657502</v>
      </c>
      <c r="C1958" s="240" t="s">
        <v>404</v>
      </c>
      <c r="E1958" s="243">
        <v>45657</v>
      </c>
      <c r="G1958" s="240">
        <v>0</v>
      </c>
      <c r="H1958" s="240">
        <v>572</v>
      </c>
      <c r="I1958" s="242">
        <v>5.4999999999999997E-3</v>
      </c>
      <c r="J1958" s="240">
        <v>103968</v>
      </c>
      <c r="L1958" s="249"/>
      <c r="M1958" s="250"/>
      <c r="N1958" s="240"/>
      <c r="O1958" s="250"/>
    </row>
    <row r="1959" spans="1:15" x14ac:dyDescent="0.25">
      <c r="A1959" s="240" t="s">
        <v>508</v>
      </c>
      <c r="B1959" s="239">
        <v>23657502</v>
      </c>
      <c r="C1959" s="240" t="s">
        <v>404</v>
      </c>
      <c r="E1959" s="243">
        <v>45657</v>
      </c>
      <c r="G1959" s="240">
        <v>0</v>
      </c>
      <c r="H1959" s="240">
        <v>812</v>
      </c>
      <c r="I1959" s="242">
        <v>5.4999999999999997E-3</v>
      </c>
      <c r="J1959" s="240">
        <v>147562.79999999999</v>
      </c>
      <c r="L1959" s="249"/>
      <c r="M1959" s="250"/>
      <c r="O1959" s="248"/>
    </row>
    <row r="1960" spans="1:15" x14ac:dyDescent="0.25">
      <c r="A1960" s="240" t="s">
        <v>508</v>
      </c>
      <c r="B1960" s="239">
        <v>23657502</v>
      </c>
      <c r="C1960" s="240" t="s">
        <v>404</v>
      </c>
      <c r="E1960" s="243">
        <v>45657</v>
      </c>
      <c r="G1960" s="240">
        <v>0</v>
      </c>
      <c r="H1960" s="240">
        <v>762</v>
      </c>
      <c r="I1960" s="242">
        <v>5.4999999999999997E-3</v>
      </c>
      <c r="J1960" s="240">
        <v>138476</v>
      </c>
      <c r="L1960" s="249"/>
      <c r="M1960" s="250"/>
      <c r="O1960" s="248"/>
    </row>
    <row r="1961" spans="1:15" x14ac:dyDescent="0.25">
      <c r="A1961" s="240" t="s">
        <v>508</v>
      </c>
      <c r="B1961" s="239">
        <v>23657502</v>
      </c>
      <c r="C1961" s="240" t="s">
        <v>404</v>
      </c>
      <c r="E1961" s="243">
        <v>45657</v>
      </c>
      <c r="G1961" s="240">
        <v>0</v>
      </c>
      <c r="H1961" s="240">
        <v>554</v>
      </c>
      <c r="I1961" s="242">
        <v>5.4999999999999997E-3</v>
      </c>
      <c r="J1961" s="240">
        <v>100756.31</v>
      </c>
      <c r="L1961" s="249"/>
      <c r="M1961" s="250"/>
    </row>
    <row r="1962" spans="1:15" x14ac:dyDescent="0.25">
      <c r="A1962" s="240" t="s">
        <v>508</v>
      </c>
      <c r="B1962" s="239">
        <v>23657502</v>
      </c>
      <c r="C1962" s="240" t="s">
        <v>404</v>
      </c>
      <c r="E1962" s="243">
        <v>45657</v>
      </c>
      <c r="G1962" s="240">
        <v>0</v>
      </c>
      <c r="H1962" s="240">
        <v>559</v>
      </c>
      <c r="I1962" s="242">
        <v>5.4999999999999997E-3</v>
      </c>
      <c r="J1962" s="240">
        <v>101576</v>
      </c>
      <c r="L1962" s="249"/>
      <c r="M1962" s="250"/>
    </row>
    <row r="1963" spans="1:15" x14ac:dyDescent="0.25">
      <c r="A1963" s="240" t="s">
        <v>508</v>
      </c>
      <c r="B1963" s="239">
        <v>23657502</v>
      </c>
      <c r="C1963" s="240" t="s">
        <v>404</v>
      </c>
      <c r="E1963" s="243">
        <v>45657</v>
      </c>
      <c r="G1963" s="240">
        <v>0</v>
      </c>
      <c r="H1963" s="240">
        <v>609</v>
      </c>
      <c r="I1963" s="242">
        <v>5.4999999999999997E-3</v>
      </c>
      <c r="J1963" s="240">
        <v>110700</v>
      </c>
      <c r="L1963" s="249"/>
      <c r="M1963" s="250"/>
    </row>
    <row r="1964" spans="1:15" x14ac:dyDescent="0.25">
      <c r="A1964" s="240" t="s">
        <v>508</v>
      </c>
      <c r="B1964" s="239">
        <v>23657502</v>
      </c>
      <c r="C1964" s="240" t="s">
        <v>404</v>
      </c>
      <c r="E1964" s="243">
        <v>45657</v>
      </c>
      <c r="G1964" s="240">
        <v>0</v>
      </c>
      <c r="H1964" s="240">
        <v>559</v>
      </c>
      <c r="I1964" s="242">
        <v>5.4999999999999997E-3</v>
      </c>
      <c r="J1964" s="240">
        <v>101576</v>
      </c>
      <c r="L1964" s="249"/>
      <c r="M1964" s="250"/>
    </row>
    <row r="1965" spans="1:15" x14ac:dyDescent="0.25">
      <c r="A1965" s="240" t="s">
        <v>508</v>
      </c>
      <c r="B1965" s="239">
        <v>23657502</v>
      </c>
      <c r="C1965" s="240" t="s">
        <v>404</v>
      </c>
      <c r="E1965" s="243">
        <v>45657</v>
      </c>
      <c r="G1965" s="240">
        <v>0</v>
      </c>
      <c r="H1965" s="240">
        <v>572</v>
      </c>
      <c r="I1965" s="242">
        <v>5.4999999999999997E-3</v>
      </c>
      <c r="J1965" s="240">
        <v>103968</v>
      </c>
      <c r="L1965" s="249"/>
      <c r="M1965" s="250"/>
    </row>
    <row r="1966" spans="1:15" x14ac:dyDescent="0.25">
      <c r="A1966" s="240" t="s">
        <v>508</v>
      </c>
      <c r="B1966" s="239">
        <v>23657502</v>
      </c>
      <c r="C1966" s="240" t="s">
        <v>404</v>
      </c>
      <c r="E1966" s="243">
        <v>45657</v>
      </c>
      <c r="G1966" s="240">
        <v>0</v>
      </c>
      <c r="H1966" s="240">
        <v>448</v>
      </c>
      <c r="I1966" s="242">
        <v>5.4999999999999997E-3</v>
      </c>
      <c r="J1966" s="240">
        <v>81453.600000000006</v>
      </c>
      <c r="L1966" s="249"/>
      <c r="M1966" s="250"/>
    </row>
    <row r="1967" spans="1:15" x14ac:dyDescent="0.25">
      <c r="A1967" s="240" t="s">
        <v>508</v>
      </c>
      <c r="B1967" s="239">
        <v>23657502</v>
      </c>
      <c r="C1967" s="240" t="s">
        <v>404</v>
      </c>
      <c r="E1967" s="243">
        <v>45657</v>
      </c>
      <c r="G1967" s="240">
        <v>0</v>
      </c>
      <c r="H1967" s="240">
        <v>559</v>
      </c>
      <c r="I1967" s="242">
        <v>5.4999999999999997E-3</v>
      </c>
      <c r="J1967" s="240">
        <v>101576</v>
      </c>
      <c r="L1967" s="249"/>
      <c r="M1967" s="250"/>
    </row>
    <row r="1968" spans="1:15" x14ac:dyDescent="0.25">
      <c r="A1968" s="240" t="s">
        <v>508</v>
      </c>
      <c r="B1968" s="239">
        <v>23657502</v>
      </c>
      <c r="C1968" s="240" t="s">
        <v>404</v>
      </c>
      <c r="E1968" s="243">
        <v>45657</v>
      </c>
      <c r="G1968" s="240">
        <v>0</v>
      </c>
      <c r="H1968" s="240">
        <v>355</v>
      </c>
      <c r="I1968" s="242">
        <v>5.4999999999999997E-3</v>
      </c>
      <c r="J1968" s="240">
        <v>64555.45</v>
      </c>
      <c r="L1968" s="249"/>
      <c r="M1968" s="250"/>
    </row>
    <row r="1969" spans="1:15" x14ac:dyDescent="0.25">
      <c r="A1969" s="240" t="s">
        <v>508</v>
      </c>
      <c r="B1969" s="239">
        <v>23657502</v>
      </c>
      <c r="C1969" s="240" t="s">
        <v>404</v>
      </c>
      <c r="E1969" s="243">
        <v>45657</v>
      </c>
      <c r="G1969" s="240">
        <v>0</v>
      </c>
      <c r="H1969" s="240">
        <v>1676</v>
      </c>
      <c r="I1969" s="242">
        <v>5.4999999999999997E-3</v>
      </c>
      <c r="J1969" s="240">
        <v>304728</v>
      </c>
      <c r="L1969" s="249"/>
      <c r="M1969" s="250"/>
    </row>
    <row r="1970" spans="1:15" x14ac:dyDescent="0.25">
      <c r="A1970" s="240" t="s">
        <v>508</v>
      </c>
      <c r="B1970" s="239">
        <v>23657502</v>
      </c>
      <c r="C1970" s="240" t="s">
        <v>404</v>
      </c>
      <c r="E1970" s="243">
        <v>45657</v>
      </c>
      <c r="G1970" s="240">
        <v>0</v>
      </c>
      <c r="H1970" s="240">
        <v>668</v>
      </c>
      <c r="I1970" s="242">
        <v>5.4999999999999997E-3</v>
      </c>
      <c r="J1970" s="240">
        <v>121476</v>
      </c>
      <c r="L1970" s="249"/>
      <c r="M1970" s="250"/>
    </row>
    <row r="1971" spans="1:15" x14ac:dyDescent="0.25">
      <c r="A1971" s="240" t="s">
        <v>508</v>
      </c>
      <c r="B1971" s="239">
        <v>23657502</v>
      </c>
      <c r="C1971" s="240" t="s">
        <v>404</v>
      </c>
      <c r="E1971" s="243">
        <v>45657</v>
      </c>
      <c r="G1971" s="240">
        <v>0</v>
      </c>
      <c r="H1971" s="240">
        <v>548</v>
      </c>
      <c r="I1971" s="242">
        <v>5.4999999999999997E-3</v>
      </c>
      <c r="J1971" s="240">
        <v>99630</v>
      </c>
      <c r="L1971" s="249"/>
      <c r="M1971" s="250"/>
    </row>
    <row r="1972" spans="1:15" x14ac:dyDescent="0.25">
      <c r="A1972" s="240" t="s">
        <v>508</v>
      </c>
      <c r="B1972" s="239">
        <v>23657502</v>
      </c>
      <c r="C1972" s="240" t="s">
        <v>404</v>
      </c>
      <c r="E1972" s="243">
        <v>45657</v>
      </c>
      <c r="G1972" s="240">
        <v>0</v>
      </c>
      <c r="H1972" s="240">
        <v>438</v>
      </c>
      <c r="I1972" s="242">
        <v>5.4999999999999997E-3</v>
      </c>
      <c r="J1972" s="240">
        <v>79700</v>
      </c>
      <c r="L1972" s="249"/>
      <c r="M1972" s="250"/>
      <c r="O1972" s="240"/>
    </row>
    <row r="1973" spans="1:15" x14ac:dyDescent="0.25">
      <c r="A1973" s="240" t="s">
        <v>508</v>
      </c>
      <c r="B1973" s="239">
        <v>23657502</v>
      </c>
      <c r="C1973" s="240" t="s">
        <v>404</v>
      </c>
      <c r="E1973" s="243">
        <v>45657</v>
      </c>
      <c r="G1973" s="240">
        <v>0</v>
      </c>
      <c r="H1973" s="240">
        <v>406</v>
      </c>
      <c r="I1973" s="242">
        <v>5.4999999999999997E-3</v>
      </c>
      <c r="J1973" s="240">
        <v>73781.5</v>
      </c>
      <c r="L1973" s="249"/>
      <c r="M1973" s="250"/>
    </row>
    <row r="1974" spans="1:15" x14ac:dyDescent="0.25">
      <c r="A1974" s="240" t="s">
        <v>508</v>
      </c>
      <c r="B1974" s="239">
        <v>23657502</v>
      </c>
      <c r="C1974" s="240" t="s">
        <v>404</v>
      </c>
      <c r="E1974" s="243">
        <v>45657</v>
      </c>
      <c r="G1974" s="240">
        <v>0</v>
      </c>
      <c r="H1974" s="240">
        <v>559</v>
      </c>
      <c r="I1974" s="242">
        <v>5.4999999999999997E-3</v>
      </c>
      <c r="J1974" s="240">
        <v>101576</v>
      </c>
      <c r="L1974" s="249"/>
      <c r="M1974" s="250"/>
    </row>
    <row r="1975" spans="1:15" x14ac:dyDescent="0.25">
      <c r="A1975" s="240" t="s">
        <v>508</v>
      </c>
      <c r="B1975" s="239">
        <v>23657502</v>
      </c>
      <c r="C1975" s="240" t="s">
        <v>404</v>
      </c>
      <c r="E1975" s="243">
        <v>45657</v>
      </c>
      <c r="G1975" s="240">
        <v>0</v>
      </c>
      <c r="H1975" s="240">
        <v>762</v>
      </c>
      <c r="I1975" s="242">
        <v>5.4999999999999997E-3</v>
      </c>
      <c r="J1975" s="240">
        <v>138476</v>
      </c>
      <c r="L1975" s="249"/>
      <c r="M1975" s="250"/>
    </row>
    <row r="1976" spans="1:15" x14ac:dyDescent="0.25">
      <c r="A1976" s="240" t="s">
        <v>508</v>
      </c>
      <c r="B1976" s="239">
        <v>23657502</v>
      </c>
      <c r="C1976" s="240" t="s">
        <v>404</v>
      </c>
      <c r="E1976" s="243">
        <v>45657</v>
      </c>
      <c r="G1976" s="240">
        <v>0</v>
      </c>
      <c r="H1976" s="240">
        <v>559</v>
      </c>
      <c r="I1976" s="242">
        <v>5.4999999999999997E-3</v>
      </c>
      <c r="J1976" s="240">
        <v>101576</v>
      </c>
      <c r="L1976" s="249"/>
      <c r="M1976" s="250"/>
    </row>
    <row r="1977" spans="1:15" x14ac:dyDescent="0.25">
      <c r="A1977" s="240" t="s">
        <v>508</v>
      </c>
      <c r="B1977" s="239">
        <v>23657502</v>
      </c>
      <c r="C1977" s="240" t="s">
        <v>404</v>
      </c>
      <c r="E1977" s="243">
        <v>45657</v>
      </c>
      <c r="G1977" s="240">
        <v>0</v>
      </c>
      <c r="H1977" s="240">
        <v>628</v>
      </c>
      <c r="I1977" s="242">
        <v>5.4999999999999997E-3</v>
      </c>
      <c r="J1977" s="240">
        <v>114117.2</v>
      </c>
      <c r="L1977" s="249"/>
      <c r="M1977" s="250"/>
    </row>
    <row r="1978" spans="1:15" x14ac:dyDescent="0.25">
      <c r="A1978" s="240" t="s">
        <v>508</v>
      </c>
      <c r="B1978" s="239">
        <v>23657502</v>
      </c>
      <c r="C1978" s="240" t="s">
        <v>404</v>
      </c>
      <c r="E1978" s="243">
        <v>45657</v>
      </c>
      <c r="G1978" s="240">
        <v>0</v>
      </c>
      <c r="H1978" s="240">
        <v>559</v>
      </c>
      <c r="I1978" s="242">
        <v>5.4999999999999997E-3</v>
      </c>
      <c r="J1978" s="240">
        <v>101576</v>
      </c>
      <c r="L1978" s="249"/>
      <c r="M1978" s="250"/>
    </row>
    <row r="1979" spans="1:15" x14ac:dyDescent="0.25">
      <c r="A1979" s="240" t="s">
        <v>508</v>
      </c>
      <c r="B1979" s="239">
        <v>23657502</v>
      </c>
      <c r="C1979" s="240" t="s">
        <v>404</v>
      </c>
      <c r="E1979" s="243">
        <v>45657</v>
      </c>
      <c r="G1979" s="240">
        <v>0</v>
      </c>
      <c r="H1979" s="240">
        <v>406</v>
      </c>
      <c r="I1979" s="242">
        <v>5.4999999999999997E-3</v>
      </c>
      <c r="J1979" s="240">
        <v>73790.75</v>
      </c>
      <c r="L1979" s="249"/>
      <c r="M1979" s="250"/>
    </row>
    <row r="1980" spans="1:15" x14ac:dyDescent="0.25">
      <c r="A1980" s="240" t="s">
        <v>508</v>
      </c>
      <c r="B1980" s="239">
        <v>23657502</v>
      </c>
      <c r="C1980" s="240" t="s">
        <v>404</v>
      </c>
      <c r="E1980" s="243">
        <v>45657</v>
      </c>
      <c r="G1980" s="240">
        <v>0</v>
      </c>
      <c r="H1980" s="240">
        <v>636</v>
      </c>
      <c r="I1980" s="242">
        <v>5.4999999999999997E-3</v>
      </c>
      <c r="J1980" s="240">
        <v>115714</v>
      </c>
      <c r="L1980" s="249"/>
      <c r="M1980" s="250"/>
    </row>
    <row r="1981" spans="1:15" x14ac:dyDescent="0.25">
      <c r="A1981" s="240" t="s">
        <v>508</v>
      </c>
      <c r="B1981" s="239">
        <v>23657502</v>
      </c>
      <c r="C1981" s="240" t="s">
        <v>404</v>
      </c>
      <c r="E1981" s="243">
        <v>45657</v>
      </c>
      <c r="G1981" s="240">
        <v>0</v>
      </c>
      <c r="H1981" s="240">
        <v>559</v>
      </c>
      <c r="I1981" s="242">
        <v>5.4999999999999997E-3</v>
      </c>
      <c r="J1981" s="240">
        <v>101576</v>
      </c>
      <c r="L1981" s="249"/>
      <c r="M1981" s="250"/>
    </row>
    <row r="1982" spans="1:15" x14ac:dyDescent="0.25">
      <c r="A1982" s="240" t="s">
        <v>508</v>
      </c>
      <c r="B1982" s="239">
        <v>23657502</v>
      </c>
      <c r="C1982" s="240" t="s">
        <v>404</v>
      </c>
      <c r="E1982" s="243">
        <v>45657</v>
      </c>
      <c r="G1982" s="240">
        <v>0</v>
      </c>
      <c r="H1982" s="240">
        <v>609</v>
      </c>
      <c r="I1982" s="242">
        <v>5.4999999999999997E-3</v>
      </c>
      <c r="J1982" s="240">
        <v>110700</v>
      </c>
      <c r="L1982" s="249"/>
      <c r="M1982" s="250"/>
    </row>
    <row r="1983" spans="1:15" x14ac:dyDescent="0.25">
      <c r="A1983" s="240" t="s">
        <v>508</v>
      </c>
      <c r="B1983" s="239">
        <v>23657502</v>
      </c>
      <c r="C1983" s="240" t="s">
        <v>404</v>
      </c>
      <c r="E1983" s="243">
        <v>45657</v>
      </c>
      <c r="G1983" s="240">
        <v>0</v>
      </c>
      <c r="H1983" s="240">
        <v>336</v>
      </c>
      <c r="I1983" s="242">
        <v>5.4999999999999997E-3</v>
      </c>
      <c r="J1983" s="240">
        <v>61111</v>
      </c>
      <c r="L1983" s="249"/>
      <c r="M1983" s="250"/>
    </row>
    <row r="1984" spans="1:15" x14ac:dyDescent="0.25">
      <c r="A1984" s="240" t="s">
        <v>508</v>
      </c>
      <c r="B1984" s="239">
        <v>23657502</v>
      </c>
      <c r="C1984" s="240" t="s">
        <v>404</v>
      </c>
      <c r="E1984" s="243">
        <v>45629</v>
      </c>
      <c r="G1984" s="240">
        <v>0</v>
      </c>
      <c r="H1984" s="240">
        <v>406</v>
      </c>
      <c r="I1984" s="242">
        <v>5.4999999999999997E-3</v>
      </c>
      <c r="J1984" s="240">
        <v>73782</v>
      </c>
      <c r="L1984" s="249"/>
      <c r="M1984" s="250"/>
    </row>
    <row r="1985" spans="1:13" x14ac:dyDescent="0.25">
      <c r="A1985" s="240" t="s">
        <v>508</v>
      </c>
      <c r="B1985" s="239">
        <v>23657502</v>
      </c>
      <c r="C1985" s="240" t="s">
        <v>404</v>
      </c>
      <c r="E1985" s="243">
        <v>45629</v>
      </c>
      <c r="G1985" s="240">
        <v>0</v>
      </c>
      <c r="H1985" s="240">
        <v>377</v>
      </c>
      <c r="I1985" s="242">
        <v>5.4999999999999997E-3</v>
      </c>
      <c r="J1985" s="240">
        <v>68622.350000000006</v>
      </c>
      <c r="L1985" s="249"/>
      <c r="M1985" s="250"/>
    </row>
    <row r="1986" spans="1:13" x14ac:dyDescent="0.25">
      <c r="A1986" s="240" t="s">
        <v>508</v>
      </c>
      <c r="B1986" s="239">
        <v>23657502</v>
      </c>
      <c r="C1986" s="240" t="s">
        <v>404</v>
      </c>
      <c r="E1986" s="243">
        <v>45631</v>
      </c>
      <c r="G1986" s="240">
        <v>0</v>
      </c>
      <c r="H1986" s="240">
        <v>414</v>
      </c>
      <c r="I1986" s="242">
        <v>5.4999999999999997E-3</v>
      </c>
      <c r="J1986" s="240">
        <v>75326.843999999997</v>
      </c>
      <c r="L1986" s="249"/>
      <c r="M1986" s="250"/>
    </row>
    <row r="1987" spans="1:13" x14ac:dyDescent="0.25">
      <c r="A1987" s="240" t="s">
        <v>508</v>
      </c>
      <c r="B1987" s="239">
        <v>23657502</v>
      </c>
      <c r="C1987" s="240" t="s">
        <v>404</v>
      </c>
      <c r="E1987" s="243">
        <v>45631</v>
      </c>
      <c r="G1987" s="240">
        <v>0</v>
      </c>
      <c r="H1987" s="240">
        <v>444</v>
      </c>
      <c r="I1987" s="242">
        <v>5.4999999999999997E-3</v>
      </c>
      <c r="J1987" s="240">
        <v>80764.7</v>
      </c>
      <c r="L1987" s="249"/>
      <c r="M1987" s="250"/>
    </row>
    <row r="1988" spans="1:13" x14ac:dyDescent="0.25">
      <c r="A1988" s="240" t="s">
        <v>508</v>
      </c>
      <c r="B1988" s="239">
        <v>23657502</v>
      </c>
      <c r="C1988" s="240" t="s">
        <v>404</v>
      </c>
      <c r="E1988" s="243">
        <v>45631</v>
      </c>
      <c r="G1988" s="240">
        <v>0</v>
      </c>
      <c r="H1988" s="240">
        <v>357</v>
      </c>
      <c r="I1988" s="242">
        <v>5.4999999999999997E-3</v>
      </c>
      <c r="J1988" s="240">
        <v>64940</v>
      </c>
      <c r="L1988" s="249"/>
      <c r="M1988" s="250"/>
    </row>
    <row r="1989" spans="1:13" x14ac:dyDescent="0.25">
      <c r="A1989" s="240" t="s">
        <v>508</v>
      </c>
      <c r="B1989" s="239">
        <v>23657502</v>
      </c>
      <c r="C1989" s="240" t="s">
        <v>404</v>
      </c>
      <c r="E1989" s="243">
        <v>45631</v>
      </c>
      <c r="G1989" s="240">
        <v>0</v>
      </c>
      <c r="H1989" s="240">
        <v>690</v>
      </c>
      <c r="I1989" s="242">
        <v>5.4999999999999997E-3</v>
      </c>
      <c r="J1989" s="240">
        <v>125443.35</v>
      </c>
      <c r="L1989" s="249"/>
      <c r="M1989" s="250"/>
    </row>
    <row r="1990" spans="1:13" x14ac:dyDescent="0.25">
      <c r="A1990" s="240" t="s">
        <v>508</v>
      </c>
      <c r="B1990" s="239">
        <v>23657502</v>
      </c>
      <c r="C1990" s="240" t="s">
        <v>404</v>
      </c>
      <c r="E1990" s="243">
        <v>45631</v>
      </c>
      <c r="G1990" s="240">
        <v>0</v>
      </c>
      <c r="H1990" s="240">
        <v>426</v>
      </c>
      <c r="I1990" s="242">
        <v>5.4999999999999997E-3</v>
      </c>
      <c r="J1990" s="240">
        <v>77497.53</v>
      </c>
      <c r="L1990" s="249"/>
      <c r="M1990" s="250"/>
    </row>
    <row r="1991" spans="1:13" x14ac:dyDescent="0.25">
      <c r="A1991" s="240" t="s">
        <v>508</v>
      </c>
      <c r="B1991" s="239">
        <v>23657502</v>
      </c>
      <c r="C1991" s="240" t="s">
        <v>404</v>
      </c>
      <c r="E1991" s="243">
        <v>45631</v>
      </c>
      <c r="G1991" s="240">
        <v>0</v>
      </c>
      <c r="H1991" s="240">
        <v>436</v>
      </c>
      <c r="I1991" s="242">
        <v>5.4999999999999997E-3</v>
      </c>
      <c r="J1991" s="240">
        <v>79360.2</v>
      </c>
      <c r="L1991" s="249"/>
      <c r="M1991" s="250"/>
    </row>
    <row r="1992" spans="1:13" x14ac:dyDescent="0.25">
      <c r="A1992" s="240"/>
      <c r="B1992" s="318" t="s">
        <v>516</v>
      </c>
      <c r="E1992" s="243"/>
      <c r="G1992" s="240">
        <v>-669389</v>
      </c>
      <c r="H1992" s="240">
        <v>13276578</v>
      </c>
      <c r="J1992" s="240">
        <v>2292218175.3420606</v>
      </c>
    </row>
    <row r="1993" spans="1:13" x14ac:dyDescent="0.25">
      <c r="A1993" s="240"/>
      <c r="B1993" s="240"/>
      <c r="E1993" s="243"/>
      <c r="G1993" s="240">
        <v>-669389</v>
      </c>
      <c r="H1993" s="240">
        <v>13276578</v>
      </c>
      <c r="J1993" s="240">
        <v>2292218175.3420606</v>
      </c>
    </row>
    <row r="1994" spans="1:13" x14ac:dyDescent="0.25">
      <c r="A1994" s="240"/>
      <c r="B1994" s="240"/>
      <c r="E1994" s="243"/>
    </row>
    <row r="1995" spans="1:13" x14ac:dyDescent="0.25">
      <c r="A1995" s="240" t="s">
        <v>508</v>
      </c>
      <c r="B1995" s="239">
        <v>23650505</v>
      </c>
      <c r="C1995" s="240" t="s">
        <v>371</v>
      </c>
      <c r="E1995" s="243">
        <v>45657</v>
      </c>
      <c r="G1995" s="240">
        <v>0</v>
      </c>
      <c r="H1995" s="240">
        <v>5000</v>
      </c>
      <c r="I1995" s="242">
        <v>0.19</v>
      </c>
      <c r="J1995" s="240">
        <v>6000000</v>
      </c>
      <c r="L1995" s="249">
        <f t="shared" ref="L1995:L2002" si="22">+J1995</f>
        <v>6000000</v>
      </c>
      <c r="M1995" s="250">
        <f t="shared" ref="M1995:M2002" si="23">+H1995</f>
        <v>5000</v>
      </c>
    </row>
    <row r="1996" spans="1:13" x14ac:dyDescent="0.25">
      <c r="A1996" s="240" t="s">
        <v>508</v>
      </c>
      <c r="B1996" s="239">
        <v>23650505</v>
      </c>
      <c r="C1996" s="240" t="s">
        <v>371</v>
      </c>
      <c r="E1996" s="243">
        <v>45657</v>
      </c>
      <c r="G1996" s="240">
        <v>0</v>
      </c>
      <c r="H1996" s="240">
        <v>5000</v>
      </c>
      <c r="I1996" s="242">
        <v>0.19</v>
      </c>
      <c r="J1996" s="240">
        <v>6000000</v>
      </c>
      <c r="L1996" s="249">
        <f t="shared" si="22"/>
        <v>6000000</v>
      </c>
      <c r="M1996" s="250">
        <f t="shared" si="23"/>
        <v>5000</v>
      </c>
    </row>
    <row r="1997" spans="1:13" x14ac:dyDescent="0.25">
      <c r="A1997" s="240" t="s">
        <v>508</v>
      </c>
      <c r="B1997" s="239">
        <v>23650505</v>
      </c>
      <c r="C1997" s="240" t="s">
        <v>371</v>
      </c>
      <c r="E1997" s="243">
        <v>45657</v>
      </c>
      <c r="G1997" s="240">
        <v>0</v>
      </c>
      <c r="H1997" s="240">
        <v>5000</v>
      </c>
      <c r="I1997" s="242">
        <v>0.19</v>
      </c>
      <c r="J1997" s="240">
        <v>6000000</v>
      </c>
      <c r="L1997" s="249">
        <f t="shared" si="22"/>
        <v>6000000</v>
      </c>
      <c r="M1997" s="250">
        <f t="shared" si="23"/>
        <v>5000</v>
      </c>
    </row>
    <row r="1998" spans="1:13" x14ac:dyDescent="0.25">
      <c r="A1998" s="240" t="s">
        <v>508</v>
      </c>
      <c r="B1998" s="239">
        <v>23650505</v>
      </c>
      <c r="C1998" s="240" t="s">
        <v>371</v>
      </c>
      <c r="E1998" s="243">
        <v>45657</v>
      </c>
      <c r="G1998" s="240">
        <v>0</v>
      </c>
      <c r="H1998" s="240">
        <v>58000</v>
      </c>
      <c r="I1998" s="242">
        <v>0.19</v>
      </c>
      <c r="J1998" s="240">
        <v>3500000</v>
      </c>
      <c r="L1998" s="249">
        <f t="shared" si="22"/>
        <v>3500000</v>
      </c>
      <c r="M1998" s="250">
        <f t="shared" si="23"/>
        <v>58000</v>
      </c>
    </row>
    <row r="1999" spans="1:13" x14ac:dyDescent="0.25">
      <c r="A1999" s="240" t="s">
        <v>508</v>
      </c>
      <c r="B1999" s="239">
        <v>23650505</v>
      </c>
      <c r="C1999" s="240" t="s">
        <v>371</v>
      </c>
      <c r="E1999" s="243">
        <v>45657</v>
      </c>
      <c r="G1999" s="240">
        <v>0</v>
      </c>
      <c r="H1999" s="240">
        <v>787000</v>
      </c>
      <c r="I1999" s="242">
        <v>0.28000000000000003</v>
      </c>
      <c r="J1999" s="240">
        <v>6000000</v>
      </c>
      <c r="L1999" s="249">
        <f t="shared" si="22"/>
        <v>6000000</v>
      </c>
      <c r="M1999" s="250">
        <f t="shared" si="23"/>
        <v>787000</v>
      </c>
    </row>
    <row r="2000" spans="1:13" x14ac:dyDescent="0.25">
      <c r="A2000" s="240" t="s">
        <v>508</v>
      </c>
      <c r="B2000" s="239">
        <v>23650505</v>
      </c>
      <c r="C2000" s="240" t="s">
        <v>371</v>
      </c>
      <c r="E2000" s="243">
        <v>45657</v>
      </c>
      <c r="G2000" s="240">
        <v>0</v>
      </c>
      <c r="H2000" s="240">
        <v>123000</v>
      </c>
      <c r="I2000" s="242">
        <v>0.19</v>
      </c>
      <c r="J2000" s="240">
        <v>3750000</v>
      </c>
      <c r="L2000" s="249">
        <f t="shared" si="22"/>
        <v>3750000</v>
      </c>
      <c r="M2000" s="250">
        <f t="shared" si="23"/>
        <v>123000</v>
      </c>
    </row>
    <row r="2001" spans="1:15" x14ac:dyDescent="0.25">
      <c r="A2001" s="240" t="s">
        <v>508</v>
      </c>
      <c r="B2001" s="239">
        <v>23650505</v>
      </c>
      <c r="C2001" s="240" t="s">
        <v>371</v>
      </c>
      <c r="E2001" s="243">
        <v>45657</v>
      </c>
      <c r="G2001" s="240">
        <v>0</v>
      </c>
      <c r="H2001" s="240">
        <v>787000</v>
      </c>
      <c r="I2001" s="242">
        <v>0.28000000000000003</v>
      </c>
      <c r="J2001" s="240">
        <v>6000000</v>
      </c>
      <c r="L2001" s="249">
        <f t="shared" si="22"/>
        <v>6000000</v>
      </c>
      <c r="M2001" s="250">
        <f t="shared" si="23"/>
        <v>787000</v>
      </c>
    </row>
    <row r="2002" spans="1:15" x14ac:dyDescent="0.25">
      <c r="A2002" s="240" t="s">
        <v>508</v>
      </c>
      <c r="B2002" s="239">
        <v>23650505</v>
      </c>
      <c r="C2002" s="240" t="s">
        <v>371</v>
      </c>
      <c r="E2002" s="243">
        <v>45657</v>
      </c>
      <c r="G2002" s="240">
        <v>0</v>
      </c>
      <c r="H2002" s="240">
        <v>787000</v>
      </c>
      <c r="I2002" s="242">
        <v>0.28000000000000003</v>
      </c>
      <c r="J2002" s="240">
        <v>6000000</v>
      </c>
      <c r="L2002" s="249">
        <f t="shared" si="22"/>
        <v>6000000</v>
      </c>
      <c r="M2002" s="250">
        <f t="shared" si="23"/>
        <v>787000</v>
      </c>
    </row>
    <row r="2003" spans="1:15" x14ac:dyDescent="0.25">
      <c r="A2003" s="240"/>
      <c r="B2003" s="240"/>
      <c r="E2003" s="243"/>
      <c r="L2003" s="249"/>
      <c r="M2003" s="240"/>
    </row>
    <row r="2004" spans="1:15" x14ac:dyDescent="0.25">
      <c r="A2004" s="240" t="s">
        <v>503</v>
      </c>
      <c r="B2004" s="337">
        <v>23652513</v>
      </c>
      <c r="C2004" s="240" t="s">
        <v>355</v>
      </c>
      <c r="D2004" s="239"/>
      <c r="E2004" s="241">
        <v>45636</v>
      </c>
      <c r="F2004" s="239"/>
      <c r="H2004" s="240">
        <v>6228</v>
      </c>
      <c r="I2004" s="242">
        <v>3.5000000000000003E-2</v>
      </c>
      <c r="J2004" s="240">
        <f>+H2004/I2004</f>
        <v>177942.85714285713</v>
      </c>
      <c r="L2004" s="249"/>
      <c r="M2004" s="240"/>
      <c r="N2004" s="240">
        <f>+J2004</f>
        <v>177942.85714285713</v>
      </c>
      <c r="O2004" s="240">
        <f>+H2004</f>
        <v>6228</v>
      </c>
    </row>
    <row r="2005" spans="1:15" ht="15.75" customHeight="1" x14ac:dyDescent="0.25">
      <c r="A2005" s="240" t="s">
        <v>503</v>
      </c>
      <c r="B2005" s="337">
        <v>23652513</v>
      </c>
      <c r="C2005" s="240" t="s">
        <v>355</v>
      </c>
      <c r="D2005" s="239"/>
      <c r="E2005" s="241">
        <v>45652</v>
      </c>
      <c r="F2005" s="239"/>
      <c r="H2005" s="240">
        <v>64005</v>
      </c>
      <c r="I2005" s="242">
        <v>3.5000000000000003E-2</v>
      </c>
      <c r="J2005" s="240">
        <f>+H2005/I2005</f>
        <v>1828714.2857142854</v>
      </c>
      <c r="L2005" s="249"/>
      <c r="M2005" s="240"/>
      <c r="N2005" s="240">
        <f>+J2005</f>
        <v>1828714.2857142854</v>
      </c>
      <c r="O2005" s="240">
        <f>+H2005</f>
        <v>64005</v>
      </c>
    </row>
    <row r="2006" spans="1:15" x14ac:dyDescent="0.25">
      <c r="A2006" s="240"/>
      <c r="B2006" s="337"/>
      <c r="C2006" s="318"/>
      <c r="D2006" s="239"/>
      <c r="F2006" s="239"/>
      <c r="L2006" s="249"/>
      <c r="M2006" s="240"/>
    </row>
    <row r="2007" spans="1:15" x14ac:dyDescent="0.25">
      <c r="A2007" s="240" t="s">
        <v>503</v>
      </c>
      <c r="B2007" s="337">
        <v>23652514</v>
      </c>
      <c r="C2007" s="240" t="s">
        <v>356</v>
      </c>
      <c r="D2007" s="239"/>
      <c r="E2007" s="241">
        <v>45643</v>
      </c>
      <c r="F2007" s="239"/>
      <c r="H2007" s="240">
        <v>20160</v>
      </c>
      <c r="I2007" s="242">
        <v>0.02</v>
      </c>
      <c r="J2007" s="240">
        <f t="shared" ref="J2007:J2016" si="24">+H2007/I2007</f>
        <v>1008000</v>
      </c>
      <c r="L2007" s="249"/>
      <c r="M2007" s="240"/>
      <c r="N2007" s="240">
        <f t="shared" ref="N2007:N2008" si="25">+J2007</f>
        <v>1008000</v>
      </c>
      <c r="O2007" s="240">
        <f t="shared" ref="O2007:O2008" si="26">+H2007</f>
        <v>20160</v>
      </c>
    </row>
    <row r="2008" spans="1:15" x14ac:dyDescent="0.25">
      <c r="A2008" s="240" t="s">
        <v>503</v>
      </c>
      <c r="B2008" s="337">
        <v>23652514</v>
      </c>
      <c r="C2008" s="240" t="s">
        <v>356</v>
      </c>
      <c r="D2008" s="239"/>
      <c r="E2008" s="241">
        <v>45646</v>
      </c>
      <c r="F2008" s="239"/>
      <c r="H2008" s="240">
        <v>9818</v>
      </c>
      <c r="I2008" s="242">
        <v>0.02</v>
      </c>
      <c r="J2008" s="240">
        <f t="shared" si="24"/>
        <v>490900</v>
      </c>
      <c r="L2008" s="249"/>
      <c r="M2008" s="240"/>
      <c r="N2008" s="240">
        <f t="shared" si="25"/>
        <v>490900</v>
      </c>
      <c r="O2008" s="240">
        <f t="shared" si="26"/>
        <v>9818</v>
      </c>
    </row>
    <row r="2009" spans="1:15" x14ac:dyDescent="0.25">
      <c r="A2009" s="240"/>
      <c r="B2009" s="337"/>
      <c r="E2009" s="243"/>
      <c r="L2009" s="249"/>
      <c r="M2009" s="240"/>
    </row>
    <row r="2010" spans="1:15" x14ac:dyDescent="0.25">
      <c r="A2010" s="240" t="s">
        <v>503</v>
      </c>
      <c r="B2010" s="337">
        <v>23653006</v>
      </c>
      <c r="C2010" s="240" t="s">
        <v>357</v>
      </c>
      <c r="D2010" s="239"/>
      <c r="E2010" s="241">
        <v>45629</v>
      </c>
      <c r="F2010" s="239"/>
      <c r="H2010" s="239">
        <v>476000</v>
      </c>
      <c r="I2010" s="242">
        <v>3.5000000000000003E-2</v>
      </c>
      <c r="J2010" s="240">
        <f t="shared" si="24"/>
        <v>13599999.999999998</v>
      </c>
      <c r="L2010" s="249"/>
      <c r="M2010" s="240"/>
      <c r="N2010" s="240">
        <f t="shared" ref="N2010:N2011" si="27">+J2010</f>
        <v>13599999.999999998</v>
      </c>
      <c r="O2010" s="240">
        <f t="shared" ref="O2010:O2011" si="28">+H2010</f>
        <v>476000</v>
      </c>
    </row>
    <row r="2011" spans="1:15" x14ac:dyDescent="0.25">
      <c r="A2011" s="240" t="s">
        <v>503</v>
      </c>
      <c r="B2011" s="337">
        <v>23653006</v>
      </c>
      <c r="C2011" s="240" t="s">
        <v>357</v>
      </c>
      <c r="D2011" s="239"/>
      <c r="E2011" s="241">
        <v>45629</v>
      </c>
      <c r="F2011" s="239"/>
      <c r="H2011" s="239">
        <v>15750</v>
      </c>
      <c r="I2011" s="242">
        <v>3.5000000000000003E-2</v>
      </c>
      <c r="J2011" s="240">
        <f t="shared" si="24"/>
        <v>449999.99999999994</v>
      </c>
      <c r="L2011" s="249"/>
      <c r="M2011" s="240"/>
      <c r="N2011" s="240">
        <f t="shared" si="27"/>
        <v>449999.99999999994</v>
      </c>
      <c r="O2011" s="240">
        <f t="shared" si="28"/>
        <v>15750</v>
      </c>
    </row>
    <row r="2012" spans="1:15" x14ac:dyDescent="0.25">
      <c r="A2012" s="240" t="s">
        <v>503</v>
      </c>
      <c r="B2012" s="337">
        <v>23653006</v>
      </c>
      <c r="C2012" s="240" t="s">
        <v>357</v>
      </c>
      <c r="D2012" s="239"/>
      <c r="E2012" s="241">
        <v>45643</v>
      </c>
      <c r="F2012" s="239"/>
      <c r="H2012" s="239">
        <v>587580</v>
      </c>
      <c r="I2012" s="242">
        <v>3.5000000000000003E-2</v>
      </c>
      <c r="J2012" s="240">
        <f t="shared" si="24"/>
        <v>16788000</v>
      </c>
      <c r="L2012" s="249"/>
      <c r="M2012" s="240"/>
      <c r="N2012" s="240">
        <f t="shared" ref="N2012" si="29">+J2012</f>
        <v>16788000</v>
      </c>
      <c r="O2012" s="240">
        <f t="shared" ref="O2012" si="30">+H2012</f>
        <v>587580</v>
      </c>
    </row>
    <row r="2013" spans="1:15" x14ac:dyDescent="0.25">
      <c r="A2013" s="240"/>
      <c r="B2013" s="337"/>
      <c r="D2013" s="239"/>
      <c r="F2013" s="239"/>
      <c r="H2013" s="239"/>
      <c r="L2013" s="249"/>
      <c r="M2013" s="240"/>
      <c r="N2013" s="240"/>
      <c r="O2013" s="240"/>
    </row>
    <row r="2014" spans="1:15" x14ac:dyDescent="0.25">
      <c r="A2014" s="240" t="s">
        <v>508</v>
      </c>
      <c r="B2014" s="337">
        <v>23651501</v>
      </c>
      <c r="C2014" s="240" t="s">
        <v>489</v>
      </c>
      <c r="D2014" s="239"/>
      <c r="E2014" s="241">
        <v>45657</v>
      </c>
      <c r="F2014" s="239"/>
      <c r="H2014" s="239">
        <v>333333</v>
      </c>
      <c r="I2014" s="242">
        <v>0.1</v>
      </c>
      <c r="J2014" s="240">
        <f t="shared" si="24"/>
        <v>3333330</v>
      </c>
      <c r="L2014" s="249">
        <f t="shared" ref="L2014" si="31">+J2014</f>
        <v>3333330</v>
      </c>
      <c r="M2014" s="250">
        <f t="shared" ref="M2014" si="32">+H2014</f>
        <v>333333</v>
      </c>
      <c r="N2014" s="240"/>
      <c r="O2014" s="240"/>
    </row>
    <row r="2015" spans="1:15" x14ac:dyDescent="0.25">
      <c r="A2015" s="240"/>
      <c r="B2015" s="337"/>
      <c r="D2015" s="239"/>
      <c r="F2015" s="239"/>
      <c r="H2015" s="239"/>
      <c r="L2015" s="249"/>
      <c r="M2015" s="240"/>
      <c r="N2015" s="240"/>
      <c r="O2015" s="240"/>
    </row>
    <row r="2016" spans="1:15" x14ac:dyDescent="0.25">
      <c r="A2016" s="240" t="s">
        <v>508</v>
      </c>
      <c r="B2016" s="337">
        <v>23654005</v>
      </c>
      <c r="C2016" s="240" t="s">
        <v>495</v>
      </c>
      <c r="D2016" s="239"/>
      <c r="E2016" s="241">
        <v>45645</v>
      </c>
      <c r="F2016" s="239"/>
      <c r="H2016" s="239">
        <v>141088</v>
      </c>
      <c r="I2016" s="242">
        <v>3.5000000000000003E-2</v>
      </c>
      <c r="J2016" s="240">
        <f t="shared" si="24"/>
        <v>4031085.7142857141</v>
      </c>
      <c r="L2016" s="249">
        <f t="shared" ref="L2016" si="33">+J2016</f>
        <v>4031085.7142857141</v>
      </c>
      <c r="M2016" s="250">
        <f t="shared" ref="M2016" si="34">+H2016</f>
        <v>141088</v>
      </c>
      <c r="N2016" s="240"/>
      <c r="O2016" s="240"/>
    </row>
    <row r="2017" spans="1:15" x14ac:dyDescent="0.25">
      <c r="A2017" s="240"/>
      <c r="B2017" s="337"/>
      <c r="D2017" s="239"/>
      <c r="F2017" s="239"/>
      <c r="H2017" s="239"/>
      <c r="L2017" s="249"/>
      <c r="M2017" s="240"/>
      <c r="N2017" s="240"/>
      <c r="O2017" s="240"/>
    </row>
    <row r="2018" spans="1:15" x14ac:dyDescent="0.25">
      <c r="A2018" s="240"/>
      <c r="B2018" s="337"/>
      <c r="D2018" s="239"/>
      <c r="F2018" s="239"/>
      <c r="H2018" s="239"/>
      <c r="L2018" s="249"/>
      <c r="M2018" s="240"/>
      <c r="N2018" s="240"/>
      <c r="O2018" s="240"/>
    </row>
    <row r="2019" spans="1:15" x14ac:dyDescent="0.25">
      <c r="A2019" s="240" t="s">
        <v>503</v>
      </c>
      <c r="B2019" s="319">
        <v>23671505</v>
      </c>
      <c r="C2019" s="240" t="s">
        <v>359</v>
      </c>
      <c r="D2019" s="239"/>
      <c r="E2019" s="241">
        <v>45629</v>
      </c>
      <c r="F2019" s="239"/>
      <c r="H2019" s="240">
        <v>51072</v>
      </c>
      <c r="I2019" s="242">
        <v>0.15</v>
      </c>
      <c r="J2019" s="239"/>
      <c r="L2019" s="249"/>
      <c r="M2019" s="240"/>
      <c r="O2019" s="240">
        <f>+H2019</f>
        <v>51072</v>
      </c>
    </row>
    <row r="2020" spans="1:15" x14ac:dyDescent="0.25">
      <c r="A2020" s="240" t="s">
        <v>503</v>
      </c>
      <c r="B2020" s="319">
        <v>23671505</v>
      </c>
      <c r="C2020" s="240" t="s">
        <v>359</v>
      </c>
      <c r="D2020" s="239"/>
      <c r="E2020" s="241">
        <v>45638</v>
      </c>
      <c r="F2020" s="239"/>
      <c r="H2020" s="240">
        <v>47652</v>
      </c>
      <c r="I2020" s="242">
        <v>0.15</v>
      </c>
      <c r="J2020" s="239"/>
      <c r="L2020" s="249"/>
      <c r="M2020" s="240"/>
      <c r="O2020" s="240">
        <f t="shared" ref="O2020:O2023" si="35">+H2020</f>
        <v>47652</v>
      </c>
    </row>
    <row r="2021" spans="1:15" x14ac:dyDescent="0.25">
      <c r="A2021" s="240" t="s">
        <v>503</v>
      </c>
      <c r="B2021" s="319">
        <v>23671505</v>
      </c>
      <c r="C2021" s="240" t="s">
        <v>359</v>
      </c>
      <c r="D2021" s="239"/>
      <c r="E2021" s="241">
        <v>45639</v>
      </c>
      <c r="F2021" s="239"/>
      <c r="H2021" s="240">
        <v>47652</v>
      </c>
      <c r="I2021" s="242">
        <v>0.15</v>
      </c>
      <c r="J2021" s="239"/>
      <c r="L2021" s="249"/>
      <c r="M2021" s="240"/>
      <c r="O2021" s="240">
        <f t="shared" si="35"/>
        <v>47652</v>
      </c>
    </row>
    <row r="2022" spans="1:15" x14ac:dyDescent="0.25">
      <c r="A2022" s="240" t="s">
        <v>503</v>
      </c>
      <c r="B2022" s="319">
        <v>23671505</v>
      </c>
      <c r="C2022" s="240" t="s">
        <v>359</v>
      </c>
      <c r="D2022" s="239"/>
      <c r="E2022" s="241">
        <v>45642</v>
      </c>
      <c r="F2022" s="239"/>
      <c r="H2022" s="240">
        <v>118933</v>
      </c>
      <c r="I2022" s="242">
        <v>0.15</v>
      </c>
      <c r="J2022" s="239"/>
      <c r="L2022" s="249"/>
      <c r="M2022" s="240"/>
      <c r="O2022" s="240">
        <f t="shared" si="35"/>
        <v>118933</v>
      </c>
    </row>
    <row r="2023" spans="1:15" x14ac:dyDescent="0.25">
      <c r="A2023" s="240" t="s">
        <v>503</v>
      </c>
      <c r="B2023" s="319">
        <v>23671505</v>
      </c>
      <c r="C2023" s="240" t="s">
        <v>359</v>
      </c>
      <c r="D2023" s="239"/>
      <c r="E2023" s="241">
        <v>45652</v>
      </c>
      <c r="F2023" s="239"/>
      <c r="H2023" s="240">
        <v>143848</v>
      </c>
      <c r="I2023" s="242">
        <v>0.15</v>
      </c>
      <c r="J2023" s="239"/>
      <c r="L2023" s="249"/>
      <c r="M2023" s="240"/>
      <c r="O2023" s="240">
        <f t="shared" si="35"/>
        <v>143848</v>
      </c>
    </row>
    <row r="2024" spans="1:15" x14ac:dyDescent="0.25">
      <c r="A2024" s="240"/>
      <c r="B2024" s="319"/>
      <c r="D2024" s="239"/>
      <c r="F2024" s="239"/>
      <c r="J2024" s="239"/>
      <c r="L2024" s="249"/>
      <c r="M2024" s="240"/>
      <c r="O2024" s="240"/>
    </row>
    <row r="2025" spans="1:15" x14ac:dyDescent="0.25">
      <c r="A2025" s="240" t="s">
        <v>508</v>
      </c>
      <c r="B2025" s="239">
        <v>23652501</v>
      </c>
      <c r="C2025" s="319" t="s">
        <v>352</v>
      </c>
      <c r="D2025" s="239"/>
      <c r="F2025" s="239"/>
      <c r="H2025" s="240">
        <v>49500</v>
      </c>
      <c r="I2025" s="242">
        <v>0.06</v>
      </c>
      <c r="J2025" s="240">
        <f t="shared" ref="J2025" si="36">+H2025/I2025</f>
        <v>825000</v>
      </c>
      <c r="L2025" s="249">
        <f t="shared" ref="L2025" si="37">+J2025</f>
        <v>825000</v>
      </c>
      <c r="M2025" s="250">
        <f t="shared" ref="M2025" si="38">+H2025</f>
        <v>49500</v>
      </c>
      <c r="O2025" s="240"/>
    </row>
    <row r="2026" spans="1:15" x14ac:dyDescent="0.25">
      <c r="A2026" s="240"/>
      <c r="B2026" s="319"/>
      <c r="D2026" s="239"/>
      <c r="F2026" s="239"/>
      <c r="J2026" s="239"/>
      <c r="L2026" s="249"/>
      <c r="M2026" s="240"/>
      <c r="O2026" s="240"/>
    </row>
    <row r="2027" spans="1:15" x14ac:dyDescent="0.25">
      <c r="A2027" s="240"/>
      <c r="B2027" s="319"/>
      <c r="D2027" s="239"/>
      <c r="F2027" s="239"/>
      <c r="J2027" s="239"/>
      <c r="L2027" s="249"/>
      <c r="M2027" s="240"/>
      <c r="O2027" s="240"/>
    </row>
    <row r="2028" spans="1:15" x14ac:dyDescent="0.25">
      <c r="A2028" s="240"/>
      <c r="B2028" s="319"/>
      <c r="E2028" s="243"/>
      <c r="L2028" s="249"/>
      <c r="M2028" s="240"/>
    </row>
    <row r="2029" spans="1:15" x14ac:dyDescent="0.25">
      <c r="A2029" s="240" t="s">
        <v>522</v>
      </c>
      <c r="B2029" s="240"/>
      <c r="E2029" s="243"/>
      <c r="L2029" s="249"/>
      <c r="M2029" s="240"/>
    </row>
    <row r="2030" spans="1:15" x14ac:dyDescent="0.25">
      <c r="K2030" s="256" t="s">
        <v>466</v>
      </c>
      <c r="L2030" s="320">
        <f>+SUM(L5:L2029)</f>
        <v>260453029.49728569</v>
      </c>
      <c r="M2030" s="320">
        <f>+SUM(M5:M2029)</f>
        <v>7152384</v>
      </c>
      <c r="N2030" s="320">
        <f>+SUM(N5:N2029)</f>
        <v>603482276.36903405</v>
      </c>
      <c r="O2030" s="320">
        <f>+SUM(O5:O2029)</f>
        <v>14884928</v>
      </c>
    </row>
    <row r="2031" spans="1:15" x14ac:dyDescent="0.25">
      <c r="A2031" s="338" t="s">
        <v>472</v>
      </c>
      <c r="B2031" s="338" t="s">
        <v>348</v>
      </c>
      <c r="C2031" s="338" t="s">
        <v>347</v>
      </c>
      <c r="D2031" s="338" t="s">
        <v>485</v>
      </c>
      <c r="E2031" s="338" t="s">
        <v>486</v>
      </c>
      <c r="F2031" s="338" t="s">
        <v>487</v>
      </c>
      <c r="G2031" s="338" t="s">
        <v>488</v>
      </c>
    </row>
    <row r="2032" spans="1:15" x14ac:dyDescent="0.25">
      <c r="A2032" s="341" t="s">
        <v>354</v>
      </c>
      <c r="B2032" s="339"/>
      <c r="C2032" s="340">
        <v>45633</v>
      </c>
      <c r="D2032" s="339" t="s">
        <v>490</v>
      </c>
      <c r="E2032" s="339"/>
      <c r="F2032" s="339"/>
      <c r="G2032" s="342">
        <v>13000</v>
      </c>
      <c r="N2032" s="239" t="s">
        <v>467</v>
      </c>
      <c r="O2032" s="240">
        <f>+M2030+O2030</f>
        <v>22037312</v>
      </c>
    </row>
    <row r="2033" spans="1:28" x14ac:dyDescent="0.25">
      <c r="A2033" s="341" t="s">
        <v>358</v>
      </c>
      <c r="B2033" s="339"/>
      <c r="C2033" s="340">
        <v>45632</v>
      </c>
      <c r="D2033" s="339" t="s">
        <v>491</v>
      </c>
      <c r="E2033" s="339"/>
      <c r="F2033" s="339"/>
      <c r="G2033" s="342">
        <v>18488</v>
      </c>
    </row>
    <row r="2034" spans="1:28" x14ac:dyDescent="0.25">
      <c r="A2034" s="341" t="s">
        <v>358</v>
      </c>
      <c r="B2034" s="339"/>
      <c r="C2034" s="340">
        <v>45637</v>
      </c>
      <c r="D2034" s="339" t="s">
        <v>492</v>
      </c>
      <c r="E2034" s="339"/>
      <c r="F2034" s="339"/>
      <c r="G2034" s="342">
        <v>1900</v>
      </c>
      <c r="M2034" s="246" t="s">
        <v>468</v>
      </c>
      <c r="N2034" s="240">
        <v>0</v>
      </c>
      <c r="O2034" s="240">
        <f>+G2040</f>
        <v>399786</v>
      </c>
    </row>
    <row r="2035" spans="1:28" x14ac:dyDescent="0.25">
      <c r="A2035" s="341" t="s">
        <v>358</v>
      </c>
      <c r="B2035" s="339"/>
      <c r="C2035" s="340">
        <v>45645</v>
      </c>
      <c r="D2035" s="339" t="s">
        <v>493</v>
      </c>
      <c r="E2035" s="339"/>
      <c r="F2035" s="339"/>
      <c r="G2035" s="342">
        <v>191713</v>
      </c>
    </row>
    <row r="2036" spans="1:28" x14ac:dyDescent="0.25">
      <c r="A2036" s="341" t="s">
        <v>358</v>
      </c>
      <c r="B2036" s="339"/>
      <c r="C2036" s="340">
        <v>45656</v>
      </c>
      <c r="D2036" s="339" t="s">
        <v>494</v>
      </c>
      <c r="E2036" s="339"/>
      <c r="F2036" s="339"/>
      <c r="G2036" s="342">
        <v>17875</v>
      </c>
      <c r="N2036" s="239" t="s">
        <v>469</v>
      </c>
      <c r="O2036" s="316">
        <f>+O2032-O2034</f>
        <v>21637526</v>
      </c>
    </row>
    <row r="2037" spans="1:28" x14ac:dyDescent="0.25">
      <c r="A2037" s="341" t="s">
        <v>495</v>
      </c>
      <c r="B2037" s="339"/>
      <c r="C2037" s="340">
        <v>45645</v>
      </c>
      <c r="D2037" s="339" t="s">
        <v>496</v>
      </c>
      <c r="E2037" s="339"/>
      <c r="F2037" s="339"/>
      <c r="G2037" s="342">
        <v>118650</v>
      </c>
      <c r="O2037" s="316"/>
    </row>
    <row r="2038" spans="1:28" x14ac:dyDescent="0.25">
      <c r="A2038" s="341" t="s">
        <v>353</v>
      </c>
      <c r="B2038" s="339"/>
      <c r="C2038" s="340">
        <v>45597</v>
      </c>
      <c r="D2038" s="339"/>
      <c r="E2038" s="339"/>
      <c r="F2038" s="339"/>
      <c r="G2038" s="342">
        <v>12960</v>
      </c>
      <c r="N2038" s="239" t="s">
        <v>471</v>
      </c>
      <c r="O2038" s="316">
        <f>+Ingresos!N14</f>
        <v>12615090.204475004</v>
      </c>
    </row>
    <row r="2039" spans="1:28" x14ac:dyDescent="0.25">
      <c r="A2039" s="341" t="s">
        <v>354</v>
      </c>
      <c r="B2039" s="339"/>
      <c r="C2039" s="340">
        <v>45626</v>
      </c>
      <c r="D2039" s="339"/>
      <c r="E2039" s="339"/>
      <c r="F2039" s="339"/>
      <c r="G2039" s="342">
        <v>25200</v>
      </c>
      <c r="O2039" s="316"/>
    </row>
    <row r="2040" spans="1:28" x14ac:dyDescent="0.25">
      <c r="G2040" s="316">
        <f>SUM(G2032:G2039)</f>
        <v>399786</v>
      </c>
      <c r="N2040" s="239" t="s">
        <v>481</v>
      </c>
      <c r="O2040" s="316">
        <f>+O2036+O2038</f>
        <v>34252616.204475001</v>
      </c>
    </row>
    <row r="2041" spans="1:28" x14ac:dyDescent="0.25">
      <c r="O2041" s="316"/>
    </row>
    <row r="2042" spans="1:28" x14ac:dyDescent="0.25">
      <c r="O2042" s="316" cm="1">
        <f t="array" ref="O2042:AB2042">+'Formulario 2024'!BJ62:BW62</f>
        <v>34251000</v>
      </c>
      <c r="P2042" s="239">
        <v>0</v>
      </c>
      <c r="Q2042" s="239">
        <v>0</v>
      </c>
      <c r="R2042" s="239">
        <v>0</v>
      </c>
      <c r="S2042" s="239">
        <v>0</v>
      </c>
      <c r="T2042" s="239">
        <v>0</v>
      </c>
      <c r="U2042" s="239">
        <v>0</v>
      </c>
      <c r="V2042" s="239">
        <v>0</v>
      </c>
      <c r="W2042" s="239">
        <v>0</v>
      </c>
      <c r="X2042" s="239">
        <v>0</v>
      </c>
      <c r="Y2042" s="239">
        <v>0</v>
      </c>
      <c r="Z2042" s="239">
        <v>0</v>
      </c>
      <c r="AA2042" s="239">
        <v>0</v>
      </c>
      <c r="AB2042" s="239">
        <v>0</v>
      </c>
    </row>
    <row r="2043" spans="1:28" x14ac:dyDescent="0.25">
      <c r="O2043" s="316">
        <f>+O2040-O2042</f>
        <v>1616.2044750005007</v>
      </c>
    </row>
    <row r="2044" spans="1:28" x14ac:dyDescent="0.25">
      <c r="A2044" s="240"/>
      <c r="C2044" s="241"/>
      <c r="D2044" s="239"/>
      <c r="E2044" s="239"/>
      <c r="F2044" s="239"/>
      <c r="G2044" s="239"/>
      <c r="H2044" s="239"/>
    </row>
    <row r="2045" spans="1:28" x14ac:dyDescent="0.25">
      <c r="A2045" s="240"/>
      <c r="C2045" s="239"/>
      <c r="D2045" s="239"/>
      <c r="E2045" s="239"/>
      <c r="F2045" s="239"/>
      <c r="G2045" s="239"/>
      <c r="H2045" s="239"/>
    </row>
    <row r="2046" spans="1:28" x14ac:dyDescent="0.25">
      <c r="A2046" s="240"/>
      <c r="C2046" s="243"/>
    </row>
    <row r="2047" spans="1:28" x14ac:dyDescent="0.25">
      <c r="A2047" s="240"/>
      <c r="B2047" s="240"/>
      <c r="C2047" s="243"/>
    </row>
  </sheetData>
  <autoFilter ref="A4:O2030" xr:uid="{FB063A2E-30F3-4EB7-B0B8-38C058B46EE9}"/>
  <mergeCells count="3">
    <mergeCell ref="A1:K1"/>
    <mergeCell ref="A2:K2"/>
    <mergeCell ref="A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27FE7-2933-4F6A-8938-A2C05A4F9E24}">
  <dimension ref="A1:N87"/>
  <sheetViews>
    <sheetView workbookViewId="0">
      <selection activeCell="J15" sqref="J15"/>
    </sheetView>
  </sheetViews>
  <sheetFormatPr baseColWidth="10" defaultRowHeight="15" x14ac:dyDescent="0.25"/>
  <cols>
    <col min="1" max="1" width="12.28515625" style="239" customWidth="1"/>
    <col min="2" max="2" width="11.42578125" style="239"/>
    <col min="3" max="3" width="17.5703125" style="239" customWidth="1"/>
    <col min="4" max="7" width="17.42578125" style="239" customWidth="1"/>
    <col min="10" max="10" width="29" customWidth="1"/>
    <col min="11" max="11" width="14.140625" bestFit="1" customWidth="1"/>
    <col min="12" max="12" width="14.42578125" customWidth="1"/>
    <col min="13" max="14" width="14.140625" bestFit="1" customWidth="1"/>
  </cols>
  <sheetData>
    <row r="1" spans="1:14" x14ac:dyDescent="0.25">
      <c r="A1" s="321"/>
      <c r="G1" s="322"/>
    </row>
    <row r="2" spans="1:14" x14ac:dyDescent="0.25">
      <c r="A2" s="321"/>
      <c r="G2" s="322"/>
    </row>
    <row r="3" spans="1:14" x14ac:dyDescent="0.25">
      <c r="A3" s="321"/>
      <c r="G3" s="322"/>
    </row>
    <row r="4" spans="1:14" x14ac:dyDescent="0.25">
      <c r="A4" s="321"/>
      <c r="G4" s="322"/>
    </row>
    <row r="5" spans="1:14" x14ac:dyDescent="0.25">
      <c r="A5" s="239" t="s">
        <v>360</v>
      </c>
      <c r="B5" s="239" t="s">
        <v>361</v>
      </c>
      <c r="C5" s="239" t="s">
        <v>362</v>
      </c>
      <c r="D5" s="239" t="s">
        <v>363</v>
      </c>
      <c r="E5" s="239" t="s">
        <v>364</v>
      </c>
      <c r="F5" s="239" t="s">
        <v>365</v>
      </c>
      <c r="G5" s="322" t="s">
        <v>366</v>
      </c>
      <c r="I5" s="264" t="s">
        <v>472</v>
      </c>
      <c r="J5" s="264" t="s">
        <v>473</v>
      </c>
      <c r="K5" s="264" t="s">
        <v>474</v>
      </c>
      <c r="L5" s="264" t="s">
        <v>475</v>
      </c>
      <c r="M5" s="264" t="s">
        <v>476</v>
      </c>
      <c r="N5" s="264" t="s">
        <v>470</v>
      </c>
    </row>
    <row r="6" spans="1:14" ht="17.25" x14ac:dyDescent="0.3">
      <c r="A6" s="333">
        <v>4</v>
      </c>
      <c r="B6" s="323" t="s">
        <v>409</v>
      </c>
      <c r="C6" s="323"/>
      <c r="D6" s="323">
        <v>21612773673.630001</v>
      </c>
      <c r="E6" s="323">
        <v>121705862</v>
      </c>
      <c r="F6" s="323">
        <v>2414992818</v>
      </c>
      <c r="G6" s="324">
        <v>23906060629.630001</v>
      </c>
      <c r="I6" s="34">
        <v>4120</v>
      </c>
      <c r="J6" s="34" t="str">
        <f>+VLOOKUP(I6,A5:G83,2,FALSE)</f>
        <v>INDUSTRIAS MANUFACTURERAS</v>
      </c>
      <c r="K6" s="262">
        <f>+VLOOKUP(I6,A5:G90,5,FALSE)</f>
        <v>0</v>
      </c>
      <c r="L6" s="262">
        <f>+VLOOKUP(I6,A5:G90,6,FALSE)</f>
        <v>2169762953</v>
      </c>
      <c r="M6" s="263">
        <f>+L6-K6</f>
        <v>2169762953</v>
      </c>
      <c r="N6" s="262">
        <f>+M6*0.55%</f>
        <v>11933696.241500001</v>
      </c>
    </row>
    <row r="7" spans="1:14" ht="15.75" x14ac:dyDescent="0.25">
      <c r="A7" s="334">
        <v>41</v>
      </c>
      <c r="B7" s="325" t="s">
        <v>410</v>
      </c>
      <c r="C7" s="325"/>
      <c r="D7" s="325">
        <v>21530419136</v>
      </c>
      <c r="E7" s="325">
        <v>121705852</v>
      </c>
      <c r="F7" s="325">
        <v>2413924028</v>
      </c>
      <c r="G7" s="326">
        <v>23822637312</v>
      </c>
      <c r="I7" s="34">
        <v>4175</v>
      </c>
      <c r="J7" s="34" t="str">
        <f t="shared" ref="J7:J12" si="0">+VLOOKUP(I7,A6:G84,2,FALSE)</f>
        <v>DEVOLUCIONES, REBAJAS Y DESCUENTOS EN VENTAS (DB)</v>
      </c>
      <c r="K7" s="262">
        <f t="shared" ref="K7:K12" si="1">+VLOOKUP(I7,A6:G91,5,FALSE)</f>
        <v>121705852</v>
      </c>
      <c r="L7" s="262">
        <f t="shared" ref="L7:L12" si="2">+VLOOKUP(I7,A6:G91,6,FALSE)</f>
        <v>0</v>
      </c>
      <c r="M7" s="263">
        <f t="shared" ref="M7:M12" si="3">+L7-K7</f>
        <v>-121705852</v>
      </c>
      <c r="N7" s="262">
        <f>+M7*0.55%</f>
        <v>-669382.1860000001</v>
      </c>
    </row>
    <row r="8" spans="1:14" x14ac:dyDescent="0.25">
      <c r="A8" s="256">
        <v>4120</v>
      </c>
      <c r="B8" s="327" t="s">
        <v>411</v>
      </c>
      <c r="C8" s="327"/>
      <c r="D8" s="327">
        <v>21292478392</v>
      </c>
      <c r="E8" s="327">
        <v>0</v>
      </c>
      <c r="F8" s="327">
        <v>2169762953</v>
      </c>
      <c r="G8" s="328">
        <v>23462241345</v>
      </c>
      <c r="I8" s="34">
        <v>4190</v>
      </c>
      <c r="J8" s="34" t="str">
        <f t="shared" si="0"/>
        <v>INGRESOS EXCLUIDOS</v>
      </c>
      <c r="K8" s="262">
        <f t="shared" si="1"/>
        <v>0</v>
      </c>
      <c r="L8" s="262">
        <f t="shared" si="2"/>
        <v>243358675</v>
      </c>
      <c r="M8" s="263">
        <f t="shared" si="3"/>
        <v>243358675</v>
      </c>
      <c r="N8" s="262">
        <f>+M8*0.55%</f>
        <v>1338472.7125000001</v>
      </c>
    </row>
    <row r="9" spans="1:14" x14ac:dyDescent="0.25">
      <c r="A9" s="335">
        <v>412005</v>
      </c>
      <c r="B9" s="329" t="s">
        <v>412</v>
      </c>
      <c r="C9" s="329"/>
      <c r="D9" s="329">
        <v>21292478392</v>
      </c>
      <c r="E9" s="329">
        <v>0</v>
      </c>
      <c r="F9" s="329">
        <v>2169348953</v>
      </c>
      <c r="G9" s="330">
        <v>23461827345</v>
      </c>
      <c r="I9" s="34">
        <v>4195</v>
      </c>
      <c r="J9" s="34" t="str">
        <f t="shared" si="0"/>
        <v>INGRESOS NO GRAVADOS</v>
      </c>
      <c r="K9" s="262">
        <f t="shared" si="1"/>
        <v>0</v>
      </c>
      <c r="L9" s="262">
        <f t="shared" si="2"/>
        <v>802400</v>
      </c>
      <c r="M9" s="263">
        <f t="shared" si="3"/>
        <v>802400</v>
      </c>
      <c r="N9" s="262">
        <f t="shared" ref="N9:N13" si="4">+M9*0.55%</f>
        <v>4413.2000000000007</v>
      </c>
    </row>
    <row r="10" spans="1:14" x14ac:dyDescent="0.25">
      <c r="A10" s="336">
        <v>41200505</v>
      </c>
      <c r="B10" s="331" t="s">
        <v>412</v>
      </c>
      <c r="C10" s="331"/>
      <c r="D10" s="331">
        <v>21292478392</v>
      </c>
      <c r="E10" s="331">
        <v>0</v>
      </c>
      <c r="F10" s="331">
        <v>2169348953</v>
      </c>
      <c r="G10" s="332">
        <v>23461827345</v>
      </c>
      <c r="I10" s="34">
        <v>4210</v>
      </c>
      <c r="J10" s="34" t="str">
        <f t="shared" si="0"/>
        <v>FINANCIEROS</v>
      </c>
      <c r="K10" s="262">
        <f t="shared" si="1"/>
        <v>0</v>
      </c>
      <c r="L10" s="262">
        <f t="shared" si="2"/>
        <v>0</v>
      </c>
      <c r="M10" s="263">
        <f t="shared" si="3"/>
        <v>0</v>
      </c>
      <c r="N10" s="262">
        <f t="shared" si="4"/>
        <v>0</v>
      </c>
    </row>
    <row r="11" spans="1:14" x14ac:dyDescent="0.25">
      <c r="A11" s="335">
        <v>412098</v>
      </c>
      <c r="B11" s="329" t="s">
        <v>517</v>
      </c>
      <c r="C11" s="329"/>
      <c r="D11" s="329">
        <v>0</v>
      </c>
      <c r="E11" s="329">
        <v>0</v>
      </c>
      <c r="F11" s="329">
        <v>414000</v>
      </c>
      <c r="G11" s="330">
        <v>414000</v>
      </c>
      <c r="I11" s="34">
        <v>4250</v>
      </c>
      <c r="J11" s="34" t="str">
        <f t="shared" si="0"/>
        <v>RECUPERACIONES</v>
      </c>
      <c r="K11" s="262">
        <f t="shared" si="1"/>
        <v>0</v>
      </c>
      <c r="L11" s="262">
        <f t="shared" si="2"/>
        <v>780000</v>
      </c>
      <c r="M11" s="263">
        <f t="shared" si="3"/>
        <v>780000</v>
      </c>
      <c r="N11" s="262">
        <f t="shared" si="4"/>
        <v>4290</v>
      </c>
    </row>
    <row r="12" spans="1:14" x14ac:dyDescent="0.25">
      <c r="A12" s="336">
        <v>41209805</v>
      </c>
      <c r="B12" s="331" t="s">
        <v>518</v>
      </c>
      <c r="C12" s="331"/>
      <c r="D12" s="331">
        <v>0</v>
      </c>
      <c r="E12" s="331">
        <v>0</v>
      </c>
      <c r="F12" s="331">
        <v>414000</v>
      </c>
      <c r="G12" s="332">
        <v>414000</v>
      </c>
      <c r="I12" s="34">
        <v>4295</v>
      </c>
      <c r="J12" s="34" t="str">
        <f t="shared" si="0"/>
        <v>DIVERSOS</v>
      </c>
      <c r="K12" s="262">
        <f t="shared" si="1"/>
        <v>10</v>
      </c>
      <c r="L12" s="262">
        <f t="shared" si="2"/>
        <v>288790</v>
      </c>
      <c r="M12" s="263">
        <f t="shared" si="3"/>
        <v>288780</v>
      </c>
      <c r="N12" s="262">
        <f t="shared" si="4"/>
        <v>1588.2900000000002</v>
      </c>
    </row>
    <row r="13" spans="1:14" x14ac:dyDescent="0.25">
      <c r="A13" s="256">
        <v>4175</v>
      </c>
      <c r="B13" s="327" t="s">
        <v>413</v>
      </c>
      <c r="C13" s="327"/>
      <c r="D13" s="327">
        <v>-1379820440</v>
      </c>
      <c r="E13" s="327">
        <v>121705852</v>
      </c>
      <c r="F13" s="327">
        <v>0</v>
      </c>
      <c r="G13" s="328">
        <v>-1501526292</v>
      </c>
      <c r="K13" s="344"/>
      <c r="L13" s="345" t="s">
        <v>537</v>
      </c>
      <c r="M13" s="258">
        <f>+consolidado!N7</f>
        <v>365808.45000076294</v>
      </c>
      <c r="N13" s="344">
        <f t="shared" si="4"/>
        <v>2011.9464750041964</v>
      </c>
    </row>
    <row r="14" spans="1:14" x14ac:dyDescent="0.25">
      <c r="A14" s="335">
        <v>417505</v>
      </c>
      <c r="B14" s="329" t="s">
        <v>414</v>
      </c>
      <c r="C14" s="329"/>
      <c r="D14" s="329">
        <v>-10555020</v>
      </c>
      <c r="E14" s="329">
        <v>9732810</v>
      </c>
      <c r="F14" s="329">
        <v>0</v>
      </c>
      <c r="G14" s="330">
        <v>-20287830</v>
      </c>
      <c r="M14" s="258">
        <f>SUM(M6:M13)</f>
        <v>2293652764.4500008</v>
      </c>
      <c r="N14" s="258">
        <f>SUM(N6:N13)</f>
        <v>12615090.204475004</v>
      </c>
    </row>
    <row r="15" spans="1:14" x14ac:dyDescent="0.25">
      <c r="A15" s="336">
        <v>41750505</v>
      </c>
      <c r="B15" s="331" t="s">
        <v>414</v>
      </c>
      <c r="C15" s="331"/>
      <c r="D15" s="331">
        <v>-10260018</v>
      </c>
      <c r="E15" s="331">
        <v>8873166</v>
      </c>
      <c r="F15" s="331">
        <v>0</v>
      </c>
      <c r="G15" s="332">
        <v>-19133184</v>
      </c>
    </row>
    <row r="16" spans="1:14" x14ac:dyDescent="0.25">
      <c r="A16" s="336">
        <v>41750510</v>
      </c>
      <c r="B16" s="331" t="s">
        <v>415</v>
      </c>
      <c r="C16" s="331"/>
      <c r="D16" s="331">
        <v>-295002</v>
      </c>
      <c r="E16" s="331">
        <v>859644</v>
      </c>
      <c r="F16" s="331">
        <v>0</v>
      </c>
      <c r="G16" s="332">
        <v>-1154646</v>
      </c>
      <c r="M16" s="260" t="s">
        <v>477</v>
      </c>
      <c r="N16" s="261">
        <f>+bp!F31-bp!E31</f>
        <v>12607189</v>
      </c>
    </row>
    <row r="17" spans="1:14" x14ac:dyDescent="0.25">
      <c r="A17" s="335">
        <v>417506</v>
      </c>
      <c r="B17" s="329" t="s">
        <v>416</v>
      </c>
      <c r="C17" s="329"/>
      <c r="D17" s="329">
        <v>-127291919</v>
      </c>
      <c r="E17" s="329">
        <v>30693054</v>
      </c>
      <c r="F17" s="329">
        <v>0</v>
      </c>
      <c r="G17" s="330">
        <v>-157984973</v>
      </c>
      <c r="M17" t="s">
        <v>478</v>
      </c>
      <c r="N17" s="259">
        <f>+N14-N16</f>
        <v>7901.204475004226</v>
      </c>
    </row>
    <row r="18" spans="1:14" x14ac:dyDescent="0.25">
      <c r="A18" s="336">
        <v>41750605</v>
      </c>
      <c r="B18" s="331" t="s">
        <v>416</v>
      </c>
      <c r="C18" s="331"/>
      <c r="D18" s="331">
        <v>-112516911</v>
      </c>
      <c r="E18" s="331">
        <v>26428554</v>
      </c>
      <c r="F18" s="331">
        <v>0</v>
      </c>
      <c r="G18" s="332">
        <v>-138945465</v>
      </c>
    </row>
    <row r="19" spans="1:14" x14ac:dyDescent="0.25">
      <c r="A19" s="336">
        <v>41750610</v>
      </c>
      <c r="B19" s="331" t="s">
        <v>417</v>
      </c>
      <c r="C19" s="331"/>
      <c r="D19" s="331">
        <v>-14775008</v>
      </c>
      <c r="E19" s="331">
        <v>4264500</v>
      </c>
      <c r="F19" s="331">
        <v>0</v>
      </c>
      <c r="G19" s="332">
        <v>-19039508</v>
      </c>
    </row>
    <row r="20" spans="1:14" x14ac:dyDescent="0.25">
      <c r="A20" s="335">
        <v>417508</v>
      </c>
      <c r="B20" s="329" t="s">
        <v>418</v>
      </c>
      <c r="C20" s="329"/>
      <c r="D20" s="329">
        <v>-120788911</v>
      </c>
      <c r="E20" s="329">
        <v>15591041</v>
      </c>
      <c r="F20" s="329">
        <v>0</v>
      </c>
      <c r="G20" s="330">
        <v>-136379952</v>
      </c>
    </row>
    <row r="21" spans="1:14" x14ac:dyDescent="0.25">
      <c r="A21" s="336">
        <v>41750805</v>
      </c>
      <c r="B21" s="331" t="s">
        <v>418</v>
      </c>
      <c r="C21" s="331"/>
      <c r="D21" s="331">
        <v>-112149882</v>
      </c>
      <c r="E21" s="331">
        <v>14376940</v>
      </c>
      <c r="F21" s="331">
        <v>0</v>
      </c>
      <c r="G21" s="332">
        <v>-126526822</v>
      </c>
    </row>
    <row r="22" spans="1:14" x14ac:dyDescent="0.25">
      <c r="A22" s="336">
        <v>41750810</v>
      </c>
      <c r="B22" s="331" t="s">
        <v>419</v>
      </c>
      <c r="C22" s="331"/>
      <c r="D22" s="331">
        <v>-8639029</v>
      </c>
      <c r="E22" s="331">
        <v>1214101</v>
      </c>
      <c r="F22" s="331">
        <v>0</v>
      </c>
      <c r="G22" s="332">
        <v>-9853130</v>
      </c>
    </row>
    <row r="23" spans="1:14" x14ac:dyDescent="0.25">
      <c r="A23" s="335">
        <v>417509</v>
      </c>
      <c r="B23" s="329" t="s">
        <v>420</v>
      </c>
      <c r="C23" s="329"/>
      <c r="D23" s="329">
        <v>-17670225</v>
      </c>
      <c r="E23" s="329">
        <v>6892765</v>
      </c>
      <c r="F23" s="329">
        <v>0</v>
      </c>
      <c r="G23" s="330">
        <v>-24562990</v>
      </c>
    </row>
    <row r="24" spans="1:14" x14ac:dyDescent="0.25">
      <c r="A24" s="336">
        <v>41750905</v>
      </c>
      <c r="B24" s="331" t="s">
        <v>420</v>
      </c>
      <c r="C24" s="331"/>
      <c r="D24" s="331">
        <v>-14224967</v>
      </c>
      <c r="E24" s="331">
        <v>5907270</v>
      </c>
      <c r="F24" s="331">
        <v>0</v>
      </c>
      <c r="G24" s="332">
        <v>-20132237</v>
      </c>
    </row>
    <row r="25" spans="1:14" x14ac:dyDescent="0.25">
      <c r="A25" s="336">
        <v>41750910</v>
      </c>
      <c r="B25" s="331" t="s">
        <v>421</v>
      </c>
      <c r="C25" s="331"/>
      <c r="D25" s="331">
        <v>-3445258</v>
      </c>
      <c r="E25" s="331">
        <v>985495</v>
      </c>
      <c r="F25" s="331">
        <v>0</v>
      </c>
      <c r="G25" s="332">
        <v>-4430753</v>
      </c>
    </row>
    <row r="26" spans="1:14" x14ac:dyDescent="0.25">
      <c r="A26" s="335">
        <v>417510</v>
      </c>
      <c r="B26" s="329" t="s">
        <v>422</v>
      </c>
      <c r="C26" s="329"/>
      <c r="D26" s="329">
        <v>-215746068</v>
      </c>
      <c r="E26" s="329">
        <v>1344046</v>
      </c>
      <c r="F26" s="329">
        <v>0</v>
      </c>
      <c r="G26" s="330">
        <v>-217090114</v>
      </c>
    </row>
    <row r="27" spans="1:14" x14ac:dyDescent="0.25">
      <c r="A27" s="336">
        <v>41751005</v>
      </c>
      <c r="B27" s="331" t="s">
        <v>422</v>
      </c>
      <c r="C27" s="331"/>
      <c r="D27" s="331">
        <v>-215024763</v>
      </c>
      <c r="E27" s="331">
        <v>973696</v>
      </c>
      <c r="F27" s="331">
        <v>0</v>
      </c>
      <c r="G27" s="332">
        <v>-215998459</v>
      </c>
    </row>
    <row r="28" spans="1:14" x14ac:dyDescent="0.25">
      <c r="A28" s="336">
        <v>41751010</v>
      </c>
      <c r="B28" s="331" t="s">
        <v>423</v>
      </c>
      <c r="C28" s="331"/>
      <c r="D28" s="331">
        <v>-721305</v>
      </c>
      <c r="E28" s="331">
        <v>370350</v>
      </c>
      <c r="F28" s="331">
        <v>0</v>
      </c>
      <c r="G28" s="332">
        <v>-1091655</v>
      </c>
    </row>
    <row r="29" spans="1:14" x14ac:dyDescent="0.25">
      <c r="A29" s="335">
        <v>417511</v>
      </c>
      <c r="B29" s="329" t="s">
        <v>424</v>
      </c>
      <c r="C29" s="329"/>
      <c r="D29" s="329">
        <v>-283526268</v>
      </c>
      <c r="E29" s="329">
        <v>23742371</v>
      </c>
      <c r="F29" s="329">
        <v>0</v>
      </c>
      <c r="G29" s="330">
        <v>-307268639</v>
      </c>
    </row>
    <row r="30" spans="1:14" x14ac:dyDescent="0.25">
      <c r="A30" s="336">
        <v>41751105</v>
      </c>
      <c r="B30" s="331" t="s">
        <v>424</v>
      </c>
      <c r="C30" s="331"/>
      <c r="D30" s="331">
        <v>-260978040</v>
      </c>
      <c r="E30" s="331">
        <v>21770957</v>
      </c>
      <c r="F30" s="331">
        <v>0</v>
      </c>
      <c r="G30" s="332">
        <v>-282748997</v>
      </c>
    </row>
    <row r="31" spans="1:14" x14ac:dyDescent="0.25">
      <c r="A31" s="336">
        <v>41751110</v>
      </c>
      <c r="B31" s="331" t="s">
        <v>425</v>
      </c>
      <c r="C31" s="331"/>
      <c r="D31" s="331">
        <v>-22548228</v>
      </c>
      <c r="E31" s="331">
        <v>1971414</v>
      </c>
      <c r="F31" s="331">
        <v>0</v>
      </c>
      <c r="G31" s="332">
        <v>-24519642</v>
      </c>
    </row>
    <row r="32" spans="1:14" x14ac:dyDescent="0.25">
      <c r="A32" s="335">
        <v>417512</v>
      </c>
      <c r="B32" s="329" t="s">
        <v>426</v>
      </c>
      <c r="C32" s="329"/>
      <c r="D32" s="329">
        <v>-13486840</v>
      </c>
      <c r="E32" s="329">
        <v>2085552</v>
      </c>
      <c r="F32" s="329">
        <v>0</v>
      </c>
      <c r="G32" s="330">
        <v>-15572392</v>
      </c>
    </row>
    <row r="33" spans="1:7" x14ac:dyDescent="0.25">
      <c r="A33" s="336">
        <v>41751205</v>
      </c>
      <c r="B33" s="331" t="s">
        <v>426</v>
      </c>
      <c r="C33" s="331"/>
      <c r="D33" s="331">
        <v>-12943930</v>
      </c>
      <c r="E33" s="331">
        <v>1871292</v>
      </c>
      <c r="F33" s="331">
        <v>0</v>
      </c>
      <c r="G33" s="332">
        <v>-14815222</v>
      </c>
    </row>
    <row r="34" spans="1:7" x14ac:dyDescent="0.25">
      <c r="A34" s="336">
        <v>41751210</v>
      </c>
      <c r="B34" s="331" t="s">
        <v>427</v>
      </c>
      <c r="C34" s="331"/>
      <c r="D34" s="331">
        <v>-542910</v>
      </c>
      <c r="E34" s="331">
        <v>214260</v>
      </c>
      <c r="F34" s="331">
        <v>0</v>
      </c>
      <c r="G34" s="332">
        <v>-757170</v>
      </c>
    </row>
    <row r="35" spans="1:7" x14ac:dyDescent="0.25">
      <c r="A35" s="335">
        <v>417513</v>
      </c>
      <c r="B35" s="329" t="s">
        <v>428</v>
      </c>
      <c r="C35" s="329"/>
      <c r="D35" s="329">
        <v>-11355269</v>
      </c>
      <c r="E35" s="329">
        <v>1858090</v>
      </c>
      <c r="F35" s="329">
        <v>0</v>
      </c>
      <c r="G35" s="330">
        <v>-13213359</v>
      </c>
    </row>
    <row r="36" spans="1:7" x14ac:dyDescent="0.25">
      <c r="A36" s="336">
        <v>41751305</v>
      </c>
      <c r="B36" s="331" t="s">
        <v>428</v>
      </c>
      <c r="C36" s="331"/>
      <c r="D36" s="331">
        <v>-9100566</v>
      </c>
      <c r="E36" s="331">
        <v>1858090</v>
      </c>
      <c r="F36" s="331">
        <v>0</v>
      </c>
      <c r="G36" s="332">
        <v>-10958656</v>
      </c>
    </row>
    <row r="37" spans="1:7" x14ac:dyDescent="0.25">
      <c r="A37" s="336">
        <v>41751310</v>
      </c>
      <c r="B37" s="331" t="s">
        <v>429</v>
      </c>
      <c r="C37" s="331"/>
      <c r="D37" s="331">
        <v>-2254703</v>
      </c>
      <c r="E37" s="331">
        <v>0</v>
      </c>
      <c r="F37" s="331">
        <v>0</v>
      </c>
      <c r="G37" s="332">
        <v>-2254703</v>
      </c>
    </row>
    <row r="38" spans="1:7" x14ac:dyDescent="0.25">
      <c r="A38" s="335">
        <v>417514</v>
      </c>
      <c r="B38" s="329" t="s">
        <v>430</v>
      </c>
      <c r="C38" s="329"/>
      <c r="D38" s="329">
        <v>-16273443</v>
      </c>
      <c r="E38" s="329">
        <v>1510206</v>
      </c>
      <c r="F38" s="329">
        <v>0</v>
      </c>
      <c r="G38" s="330">
        <v>-17783649</v>
      </c>
    </row>
    <row r="39" spans="1:7" x14ac:dyDescent="0.25">
      <c r="A39" s="336">
        <v>41751405</v>
      </c>
      <c r="B39" s="331" t="s">
        <v>430</v>
      </c>
      <c r="C39" s="331"/>
      <c r="D39" s="331">
        <v>-15086592</v>
      </c>
      <c r="E39" s="331">
        <v>897186</v>
      </c>
      <c r="F39" s="331">
        <v>0</v>
      </c>
      <c r="G39" s="332">
        <v>-15983778</v>
      </c>
    </row>
    <row r="40" spans="1:7" x14ac:dyDescent="0.25">
      <c r="A40" s="336">
        <v>41751410</v>
      </c>
      <c r="B40" s="331" t="s">
        <v>431</v>
      </c>
      <c r="C40" s="331"/>
      <c r="D40" s="331">
        <v>-1186851</v>
      </c>
      <c r="E40" s="331">
        <v>613020</v>
      </c>
      <c r="F40" s="331">
        <v>0</v>
      </c>
      <c r="G40" s="332">
        <v>-1799871</v>
      </c>
    </row>
    <row r="41" spans="1:7" x14ac:dyDescent="0.25">
      <c r="A41" s="335">
        <v>417515</v>
      </c>
      <c r="B41" s="329" t="s">
        <v>432</v>
      </c>
      <c r="C41" s="329"/>
      <c r="D41" s="329">
        <v>-8161560</v>
      </c>
      <c r="E41" s="329">
        <v>472503</v>
      </c>
      <c r="F41" s="329">
        <v>0</v>
      </c>
      <c r="G41" s="330">
        <v>-8634063</v>
      </c>
    </row>
    <row r="42" spans="1:7" x14ac:dyDescent="0.25">
      <c r="A42" s="336">
        <v>41751505</v>
      </c>
      <c r="B42" s="331" t="s">
        <v>432</v>
      </c>
      <c r="C42" s="331"/>
      <c r="D42" s="331">
        <v>-5713161</v>
      </c>
      <c r="E42" s="331">
        <v>416873</v>
      </c>
      <c r="F42" s="331">
        <v>0</v>
      </c>
      <c r="G42" s="332">
        <v>-6130034</v>
      </c>
    </row>
    <row r="43" spans="1:7" x14ac:dyDescent="0.25">
      <c r="A43" s="336">
        <v>41751510</v>
      </c>
      <c r="B43" s="331" t="s">
        <v>433</v>
      </c>
      <c r="C43" s="331"/>
      <c r="D43" s="331">
        <v>-2448399</v>
      </c>
      <c r="E43" s="331">
        <v>55630</v>
      </c>
      <c r="F43" s="331">
        <v>0</v>
      </c>
      <c r="G43" s="332">
        <v>-2504029</v>
      </c>
    </row>
    <row r="44" spans="1:7" x14ac:dyDescent="0.25">
      <c r="A44" s="335">
        <v>417516</v>
      </c>
      <c r="B44" s="329" t="s">
        <v>434</v>
      </c>
      <c r="C44" s="329"/>
      <c r="D44" s="329">
        <v>-463324604</v>
      </c>
      <c r="E44" s="329">
        <v>27551860</v>
      </c>
      <c r="F44" s="329">
        <v>0</v>
      </c>
      <c r="G44" s="330">
        <v>-490876464</v>
      </c>
    </row>
    <row r="45" spans="1:7" x14ac:dyDescent="0.25">
      <c r="A45" s="336">
        <v>41751605</v>
      </c>
      <c r="B45" s="331" t="s">
        <v>435</v>
      </c>
      <c r="C45" s="331"/>
      <c r="D45" s="331">
        <v>-436551265</v>
      </c>
      <c r="E45" s="331">
        <v>25814326</v>
      </c>
      <c r="F45" s="331">
        <v>0</v>
      </c>
      <c r="G45" s="332">
        <v>-462365591</v>
      </c>
    </row>
    <row r="46" spans="1:7" x14ac:dyDescent="0.25">
      <c r="A46" s="336">
        <v>41751610</v>
      </c>
      <c r="B46" s="331" t="s">
        <v>436</v>
      </c>
      <c r="C46" s="331"/>
      <c r="D46" s="331">
        <v>-26773339</v>
      </c>
      <c r="E46" s="331">
        <v>1737534</v>
      </c>
      <c r="F46" s="331">
        <v>0</v>
      </c>
      <c r="G46" s="332">
        <v>-28510873</v>
      </c>
    </row>
    <row r="47" spans="1:7" x14ac:dyDescent="0.25">
      <c r="A47" s="335">
        <v>417518</v>
      </c>
      <c r="B47" s="329" t="s">
        <v>437</v>
      </c>
      <c r="C47" s="329"/>
      <c r="D47" s="329">
        <v>-13442095</v>
      </c>
      <c r="E47" s="329">
        <v>0</v>
      </c>
      <c r="F47" s="329">
        <v>0</v>
      </c>
      <c r="G47" s="330">
        <v>-13442095</v>
      </c>
    </row>
    <row r="48" spans="1:7" x14ac:dyDescent="0.25">
      <c r="A48" s="336">
        <v>41751805</v>
      </c>
      <c r="B48" s="331" t="s">
        <v>438</v>
      </c>
      <c r="C48" s="331"/>
      <c r="D48" s="331">
        <v>-8964763</v>
      </c>
      <c r="E48" s="331">
        <v>0</v>
      </c>
      <c r="F48" s="331">
        <v>0</v>
      </c>
      <c r="G48" s="332">
        <v>-8964763</v>
      </c>
    </row>
    <row r="49" spans="1:7" x14ac:dyDescent="0.25">
      <c r="A49" s="336">
        <v>41751810</v>
      </c>
      <c r="B49" s="331" t="s">
        <v>439</v>
      </c>
      <c r="C49" s="331"/>
      <c r="D49" s="331">
        <v>-4477332</v>
      </c>
      <c r="E49" s="331">
        <v>0</v>
      </c>
      <c r="F49" s="331">
        <v>0</v>
      </c>
      <c r="G49" s="332">
        <v>-4477332</v>
      </c>
    </row>
    <row r="50" spans="1:7" x14ac:dyDescent="0.25">
      <c r="A50" s="335">
        <v>417520</v>
      </c>
      <c r="B50" s="329" t="s">
        <v>519</v>
      </c>
      <c r="C50" s="329"/>
      <c r="D50" s="329">
        <v>0</v>
      </c>
      <c r="E50" s="329">
        <v>98264</v>
      </c>
      <c r="F50" s="329">
        <v>0</v>
      </c>
      <c r="G50" s="330">
        <v>-98264</v>
      </c>
    </row>
    <row r="51" spans="1:7" x14ac:dyDescent="0.25">
      <c r="A51" s="336">
        <v>41752005</v>
      </c>
      <c r="B51" s="331" t="s">
        <v>520</v>
      </c>
      <c r="C51" s="331"/>
      <c r="D51" s="331">
        <v>0</v>
      </c>
      <c r="E51" s="331">
        <v>98264</v>
      </c>
      <c r="F51" s="331">
        <v>0</v>
      </c>
      <c r="G51" s="332">
        <v>-98264</v>
      </c>
    </row>
    <row r="52" spans="1:7" x14ac:dyDescent="0.25">
      <c r="A52" s="335">
        <v>417521</v>
      </c>
      <c r="B52" s="329" t="s">
        <v>440</v>
      </c>
      <c r="C52" s="329"/>
      <c r="D52" s="329">
        <v>-20148</v>
      </c>
      <c r="E52" s="329">
        <v>0</v>
      </c>
      <c r="F52" s="329">
        <v>0</v>
      </c>
      <c r="G52" s="330">
        <v>-20148</v>
      </c>
    </row>
    <row r="53" spans="1:7" x14ac:dyDescent="0.25">
      <c r="A53" s="336">
        <v>41752105</v>
      </c>
      <c r="B53" s="331" t="s">
        <v>440</v>
      </c>
      <c r="C53" s="331"/>
      <c r="D53" s="331">
        <v>-20148</v>
      </c>
      <c r="E53" s="331">
        <v>0</v>
      </c>
      <c r="F53" s="331">
        <v>0</v>
      </c>
      <c r="G53" s="332">
        <v>-20148</v>
      </c>
    </row>
    <row r="54" spans="1:7" x14ac:dyDescent="0.25">
      <c r="A54" s="335">
        <v>417522</v>
      </c>
      <c r="B54" s="329" t="s">
        <v>441</v>
      </c>
      <c r="C54" s="329"/>
      <c r="D54" s="329">
        <v>-44392</v>
      </c>
      <c r="E54" s="329">
        <v>30240</v>
      </c>
      <c r="F54" s="329">
        <v>0</v>
      </c>
      <c r="G54" s="330">
        <v>-74632</v>
      </c>
    </row>
    <row r="55" spans="1:7" x14ac:dyDescent="0.25">
      <c r="A55" s="336">
        <v>41752205</v>
      </c>
      <c r="B55" s="331" t="s">
        <v>441</v>
      </c>
      <c r="C55" s="331"/>
      <c r="D55" s="331">
        <v>-44392</v>
      </c>
      <c r="E55" s="331">
        <v>30240</v>
      </c>
      <c r="F55" s="331">
        <v>0</v>
      </c>
      <c r="G55" s="332">
        <v>-74632</v>
      </c>
    </row>
    <row r="56" spans="1:7" x14ac:dyDescent="0.25">
      <c r="A56" s="335">
        <v>417523</v>
      </c>
      <c r="B56" s="329" t="s">
        <v>442</v>
      </c>
      <c r="C56" s="329"/>
      <c r="D56" s="329">
        <v>-48004</v>
      </c>
      <c r="E56" s="329">
        <v>103050</v>
      </c>
      <c r="F56" s="329">
        <v>0</v>
      </c>
      <c r="G56" s="330">
        <v>-151054</v>
      </c>
    </row>
    <row r="57" spans="1:7" x14ac:dyDescent="0.25">
      <c r="A57" s="336">
        <v>41752305</v>
      </c>
      <c r="B57" s="331" t="s">
        <v>442</v>
      </c>
      <c r="C57" s="331"/>
      <c r="D57" s="331">
        <v>-48004</v>
      </c>
      <c r="E57" s="331">
        <v>103050</v>
      </c>
      <c r="F57" s="331">
        <v>0</v>
      </c>
      <c r="G57" s="332">
        <v>-151054</v>
      </c>
    </row>
    <row r="58" spans="1:7" x14ac:dyDescent="0.25">
      <c r="A58" s="335">
        <v>417524</v>
      </c>
      <c r="B58" s="329" t="s">
        <v>443</v>
      </c>
      <c r="C58" s="329"/>
      <c r="D58" s="329">
        <v>-583812</v>
      </c>
      <c r="E58" s="329">
        <v>0</v>
      </c>
      <c r="F58" s="329">
        <v>0</v>
      </c>
      <c r="G58" s="330">
        <v>-583812</v>
      </c>
    </row>
    <row r="59" spans="1:7" x14ac:dyDescent="0.25">
      <c r="A59" s="336">
        <v>41752405</v>
      </c>
      <c r="B59" s="331" t="s">
        <v>443</v>
      </c>
      <c r="C59" s="331"/>
      <c r="D59" s="331">
        <v>-583812</v>
      </c>
      <c r="E59" s="331">
        <v>0</v>
      </c>
      <c r="F59" s="331">
        <v>0</v>
      </c>
      <c r="G59" s="332">
        <v>-583812</v>
      </c>
    </row>
    <row r="60" spans="1:7" x14ac:dyDescent="0.25">
      <c r="A60" s="335">
        <v>417526</v>
      </c>
      <c r="B60" s="329" t="s">
        <v>444</v>
      </c>
      <c r="C60" s="329"/>
      <c r="D60" s="329">
        <v>-77501862</v>
      </c>
      <c r="E60" s="329">
        <v>0</v>
      </c>
      <c r="F60" s="329">
        <v>0</v>
      </c>
      <c r="G60" s="330">
        <v>-77501862</v>
      </c>
    </row>
    <row r="61" spans="1:7" x14ac:dyDescent="0.25">
      <c r="A61" s="336">
        <v>41752605</v>
      </c>
      <c r="B61" s="331" t="s">
        <v>444</v>
      </c>
      <c r="C61" s="331"/>
      <c r="D61" s="331">
        <v>-77257062</v>
      </c>
      <c r="E61" s="331">
        <v>0</v>
      </c>
      <c r="F61" s="331">
        <v>0</v>
      </c>
      <c r="G61" s="332">
        <v>-77257062</v>
      </c>
    </row>
    <row r="62" spans="1:7" x14ac:dyDescent="0.25">
      <c r="A62" s="336">
        <v>41752610</v>
      </c>
      <c r="B62" s="331" t="s">
        <v>445</v>
      </c>
      <c r="C62" s="331"/>
      <c r="D62" s="331">
        <v>-244800</v>
      </c>
      <c r="E62" s="331">
        <v>0</v>
      </c>
      <c r="F62" s="331">
        <v>0</v>
      </c>
      <c r="G62" s="332">
        <v>-244800</v>
      </c>
    </row>
    <row r="63" spans="1:7" x14ac:dyDescent="0.25">
      <c r="A63" s="256">
        <v>4190</v>
      </c>
      <c r="B63" s="327" t="s">
        <v>446</v>
      </c>
      <c r="C63" s="327"/>
      <c r="D63" s="327">
        <v>1610010584</v>
      </c>
      <c r="E63" s="327">
        <v>0</v>
      </c>
      <c r="F63" s="327">
        <v>243358675</v>
      </c>
      <c r="G63" s="328">
        <v>1853369259</v>
      </c>
    </row>
    <row r="64" spans="1:7" x14ac:dyDescent="0.25">
      <c r="A64" s="335">
        <v>419005</v>
      </c>
      <c r="B64" s="329" t="s">
        <v>447</v>
      </c>
      <c r="C64" s="329"/>
      <c r="D64" s="329">
        <v>180857050</v>
      </c>
      <c r="E64" s="329">
        <v>0</v>
      </c>
      <c r="F64" s="329">
        <v>82210300</v>
      </c>
      <c r="G64" s="330">
        <v>263067350</v>
      </c>
    </row>
    <row r="65" spans="1:7" x14ac:dyDescent="0.25">
      <c r="A65" s="336">
        <v>41900505</v>
      </c>
      <c r="B65" s="331" t="s">
        <v>447</v>
      </c>
      <c r="C65" s="331"/>
      <c r="D65" s="331">
        <v>180857050</v>
      </c>
      <c r="E65" s="331">
        <v>0</v>
      </c>
      <c r="F65" s="331">
        <v>82210300</v>
      </c>
      <c r="G65" s="332">
        <v>263067350</v>
      </c>
    </row>
    <row r="66" spans="1:7" x14ac:dyDescent="0.25">
      <c r="A66" s="335">
        <v>419010</v>
      </c>
      <c r="B66" s="329" t="s">
        <v>448</v>
      </c>
      <c r="C66" s="329"/>
      <c r="D66" s="329">
        <v>1429153534</v>
      </c>
      <c r="E66" s="329">
        <v>0</v>
      </c>
      <c r="F66" s="329">
        <v>161148375</v>
      </c>
      <c r="G66" s="330">
        <v>1590301909</v>
      </c>
    </row>
    <row r="67" spans="1:7" x14ac:dyDescent="0.25">
      <c r="A67" s="336">
        <v>41901005</v>
      </c>
      <c r="B67" s="331" t="s">
        <v>448</v>
      </c>
      <c r="C67" s="331"/>
      <c r="D67" s="331">
        <v>29460422</v>
      </c>
      <c r="E67" s="331">
        <v>0</v>
      </c>
      <c r="F67" s="331">
        <v>2935986</v>
      </c>
      <c r="G67" s="332">
        <v>32396408</v>
      </c>
    </row>
    <row r="68" spans="1:7" x14ac:dyDescent="0.25">
      <c r="A68" s="336">
        <v>41901010</v>
      </c>
      <c r="B68" s="331" t="s">
        <v>449</v>
      </c>
      <c r="C68" s="331"/>
      <c r="D68" s="331">
        <v>1399693112</v>
      </c>
      <c r="E68" s="331">
        <v>0</v>
      </c>
      <c r="F68" s="331">
        <v>158212389</v>
      </c>
      <c r="G68" s="332">
        <v>1557905501</v>
      </c>
    </row>
    <row r="69" spans="1:7" x14ac:dyDescent="0.25">
      <c r="A69" s="256">
        <v>4195</v>
      </c>
      <c r="B69" s="327" t="s">
        <v>450</v>
      </c>
      <c r="C69" s="327"/>
      <c r="D69" s="327">
        <v>7750600</v>
      </c>
      <c r="E69" s="327">
        <v>0</v>
      </c>
      <c r="F69" s="327">
        <v>802400</v>
      </c>
      <c r="G69" s="328">
        <v>8553000</v>
      </c>
    </row>
    <row r="70" spans="1:7" x14ac:dyDescent="0.25">
      <c r="A70" s="335">
        <v>419505</v>
      </c>
      <c r="B70" s="329" t="s">
        <v>450</v>
      </c>
      <c r="C70" s="329"/>
      <c r="D70" s="329">
        <v>7750600</v>
      </c>
      <c r="E70" s="329">
        <v>0</v>
      </c>
      <c r="F70" s="329">
        <v>802400</v>
      </c>
      <c r="G70" s="330">
        <v>8553000</v>
      </c>
    </row>
    <row r="71" spans="1:7" x14ac:dyDescent="0.25">
      <c r="A71" s="336">
        <v>41950505</v>
      </c>
      <c r="B71" s="331" t="s">
        <v>451</v>
      </c>
      <c r="C71" s="331"/>
      <c r="D71" s="331">
        <v>7750600</v>
      </c>
      <c r="E71" s="331">
        <v>0</v>
      </c>
      <c r="F71" s="331">
        <v>802400</v>
      </c>
      <c r="G71" s="332">
        <v>8553000</v>
      </c>
    </row>
    <row r="72" spans="1:7" ht="15.75" x14ac:dyDescent="0.25">
      <c r="A72" s="334">
        <v>42</v>
      </c>
      <c r="B72" s="325" t="s">
        <v>452</v>
      </c>
      <c r="C72" s="325"/>
      <c r="D72" s="325">
        <v>82354537.629998997</v>
      </c>
      <c r="E72" s="325">
        <v>10</v>
      </c>
      <c r="F72" s="325">
        <v>1068790</v>
      </c>
      <c r="G72" s="326">
        <v>83423317.629998997</v>
      </c>
    </row>
    <row r="73" spans="1:7" x14ac:dyDescent="0.25">
      <c r="A73" s="256">
        <v>4210</v>
      </c>
      <c r="B73" s="327" t="s">
        <v>453</v>
      </c>
      <c r="C73" s="327"/>
      <c r="D73" s="327">
        <v>1814500.7</v>
      </c>
      <c r="E73" s="327">
        <v>0</v>
      </c>
      <c r="F73" s="327">
        <v>0</v>
      </c>
      <c r="G73" s="328">
        <v>1814500.7</v>
      </c>
    </row>
    <row r="74" spans="1:7" x14ac:dyDescent="0.25">
      <c r="A74" s="335">
        <v>421005</v>
      </c>
      <c r="B74" s="329" t="s">
        <v>454</v>
      </c>
      <c r="C74" s="329"/>
      <c r="D74" s="329">
        <v>1390280.7</v>
      </c>
      <c r="E74" s="329">
        <v>0</v>
      </c>
      <c r="F74" s="329">
        <v>0</v>
      </c>
      <c r="G74" s="330">
        <v>1390280.7</v>
      </c>
    </row>
    <row r="75" spans="1:7" x14ac:dyDescent="0.25">
      <c r="A75" s="336">
        <v>42100505</v>
      </c>
      <c r="B75" s="331" t="s">
        <v>454</v>
      </c>
      <c r="C75" s="331"/>
      <c r="D75" s="331">
        <v>1390280.7</v>
      </c>
      <c r="E75" s="331">
        <v>0</v>
      </c>
      <c r="F75" s="331">
        <v>0</v>
      </c>
      <c r="G75" s="332">
        <v>1390280.7</v>
      </c>
    </row>
    <row r="76" spans="1:7" x14ac:dyDescent="0.25">
      <c r="A76" s="335">
        <v>421040</v>
      </c>
      <c r="B76" s="329" t="s">
        <v>455</v>
      </c>
      <c r="C76" s="329"/>
      <c r="D76" s="329">
        <v>424220</v>
      </c>
      <c r="E76" s="329">
        <v>0</v>
      </c>
      <c r="F76" s="329">
        <v>0</v>
      </c>
      <c r="G76" s="330">
        <v>424220</v>
      </c>
    </row>
    <row r="77" spans="1:7" x14ac:dyDescent="0.25">
      <c r="A77" s="336">
        <v>42104005</v>
      </c>
      <c r="B77" s="331" t="s">
        <v>455</v>
      </c>
      <c r="C77" s="331"/>
      <c r="D77" s="331">
        <v>424220</v>
      </c>
      <c r="E77" s="331">
        <v>0</v>
      </c>
      <c r="F77" s="331">
        <v>0</v>
      </c>
      <c r="G77" s="332">
        <v>424220</v>
      </c>
    </row>
    <row r="78" spans="1:7" x14ac:dyDescent="0.25">
      <c r="A78" s="256">
        <v>4250</v>
      </c>
      <c r="B78" s="327" t="s">
        <v>456</v>
      </c>
      <c r="C78" s="327"/>
      <c r="D78" s="327">
        <v>32224857.690000001</v>
      </c>
      <c r="E78" s="327">
        <v>0</v>
      </c>
      <c r="F78" s="327">
        <v>780000</v>
      </c>
      <c r="G78" s="328">
        <v>33004857.690000001</v>
      </c>
    </row>
    <row r="79" spans="1:7" x14ac:dyDescent="0.25">
      <c r="A79" s="335">
        <v>425040</v>
      </c>
      <c r="B79" s="329" t="s">
        <v>457</v>
      </c>
      <c r="C79" s="329"/>
      <c r="D79" s="329">
        <v>812320.79</v>
      </c>
      <c r="E79" s="329">
        <v>0</v>
      </c>
      <c r="F79" s="329">
        <v>0</v>
      </c>
      <c r="G79" s="330">
        <v>812320.79</v>
      </c>
    </row>
    <row r="80" spans="1:7" x14ac:dyDescent="0.25">
      <c r="A80" s="336">
        <v>42504005</v>
      </c>
      <c r="B80" s="331" t="s">
        <v>457</v>
      </c>
      <c r="C80" s="331"/>
      <c r="D80" s="331">
        <v>812320.79</v>
      </c>
      <c r="E80" s="331">
        <v>0</v>
      </c>
      <c r="F80" s="331">
        <v>0</v>
      </c>
      <c r="G80" s="332">
        <v>812320.79</v>
      </c>
    </row>
    <row r="81" spans="1:7" x14ac:dyDescent="0.25">
      <c r="A81" s="335">
        <v>425050</v>
      </c>
      <c r="B81" s="329" t="s">
        <v>458</v>
      </c>
      <c r="C81" s="329"/>
      <c r="D81" s="329">
        <v>31412536.899999999</v>
      </c>
      <c r="E81" s="329">
        <v>0</v>
      </c>
      <c r="F81" s="329">
        <v>780000</v>
      </c>
      <c r="G81" s="330">
        <v>32192536.899999999</v>
      </c>
    </row>
    <row r="82" spans="1:7" x14ac:dyDescent="0.25">
      <c r="A82" s="336">
        <v>42505005</v>
      </c>
      <c r="B82" s="331" t="s">
        <v>458</v>
      </c>
      <c r="C82" s="331"/>
      <c r="D82" s="331">
        <v>31412536.899999999</v>
      </c>
      <c r="E82" s="331">
        <v>0</v>
      </c>
      <c r="F82" s="331">
        <v>780000</v>
      </c>
      <c r="G82" s="332">
        <v>32192536.899999999</v>
      </c>
    </row>
    <row r="83" spans="1:7" x14ac:dyDescent="0.25">
      <c r="A83" s="256">
        <v>4295</v>
      </c>
      <c r="B83" s="327" t="s">
        <v>459</v>
      </c>
      <c r="C83" s="327"/>
      <c r="D83" s="327">
        <v>48315179.239999004</v>
      </c>
      <c r="E83" s="327">
        <v>10</v>
      </c>
      <c r="F83" s="327">
        <v>288790</v>
      </c>
      <c r="G83" s="328">
        <v>48603959.239999004</v>
      </c>
    </row>
    <row r="84" spans="1:7" x14ac:dyDescent="0.25">
      <c r="A84" s="335">
        <v>429505</v>
      </c>
      <c r="B84" s="329" t="s">
        <v>460</v>
      </c>
      <c r="C84" s="329"/>
      <c r="D84" s="329">
        <v>46647799.670000002</v>
      </c>
      <c r="E84" s="329">
        <v>0</v>
      </c>
      <c r="F84" s="329">
        <v>226363</v>
      </c>
      <c r="G84" s="330">
        <v>46874162.670000002</v>
      </c>
    </row>
    <row r="85" spans="1:7" x14ac:dyDescent="0.25">
      <c r="A85" s="336">
        <v>42950505</v>
      </c>
      <c r="B85" s="331" t="s">
        <v>460</v>
      </c>
      <c r="C85" s="331"/>
      <c r="D85" s="331">
        <v>46647799.670000002</v>
      </c>
      <c r="E85" s="331">
        <v>0</v>
      </c>
      <c r="F85" s="331">
        <v>226363</v>
      </c>
      <c r="G85" s="332">
        <v>46874162.670000002</v>
      </c>
    </row>
    <row r="86" spans="1:7" x14ac:dyDescent="0.25">
      <c r="A86" s="335">
        <v>429581</v>
      </c>
      <c r="B86" s="329" t="s">
        <v>461</v>
      </c>
      <c r="C86" s="329"/>
      <c r="D86" s="329">
        <v>1667379.5699990001</v>
      </c>
      <c r="E86" s="329">
        <v>10</v>
      </c>
      <c r="F86" s="329">
        <v>62427</v>
      </c>
      <c r="G86" s="330">
        <v>1729796.5699990001</v>
      </c>
    </row>
    <row r="87" spans="1:7" x14ac:dyDescent="0.25">
      <c r="A87" s="336">
        <v>42958105</v>
      </c>
      <c r="B87" s="331" t="s">
        <v>461</v>
      </c>
      <c r="C87" s="331"/>
      <c r="D87" s="331">
        <v>1667379.5699990001</v>
      </c>
      <c r="E87" s="331">
        <v>10</v>
      </c>
      <c r="F87" s="331">
        <v>62427</v>
      </c>
      <c r="G87" s="332">
        <v>1729796.5699990001</v>
      </c>
    </row>
  </sheetData>
  <sortState xmlns:xlrd2="http://schemas.microsoft.com/office/spreadsheetml/2017/richdata2" ref="I6:I84">
    <sortCondition ref="I6:I8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B3D5-5B0D-4D3C-82E4-EEB84E427386}">
  <dimension ref="A1:C234"/>
  <sheetViews>
    <sheetView topLeftCell="A4" workbookViewId="0">
      <selection activeCell="A221" sqref="A221"/>
    </sheetView>
  </sheetViews>
  <sheetFormatPr baseColWidth="10" defaultRowHeight="15" x14ac:dyDescent="0.25"/>
  <cols>
    <col min="1" max="1" width="173.42578125" style="40" customWidth="1"/>
  </cols>
  <sheetData>
    <row r="1" spans="1:3" x14ac:dyDescent="0.25">
      <c r="A1" s="41" t="s">
        <v>96</v>
      </c>
    </row>
    <row r="2" spans="1:3" x14ac:dyDescent="0.25">
      <c r="A2" s="39"/>
    </row>
    <row r="4" spans="1:3" x14ac:dyDescent="0.25">
      <c r="A4" s="42" t="s">
        <v>141</v>
      </c>
    </row>
    <row r="5" spans="1:3" ht="24" x14ac:dyDescent="0.25">
      <c r="A5" s="42" t="s">
        <v>142</v>
      </c>
    </row>
    <row r="6" spans="1:3" ht="36" x14ac:dyDescent="0.25">
      <c r="A6" s="42" t="s">
        <v>143</v>
      </c>
    </row>
    <row r="7" spans="1:3" x14ac:dyDescent="0.25">
      <c r="A7" s="43" t="s">
        <v>144</v>
      </c>
    </row>
    <row r="8" spans="1:3" x14ac:dyDescent="0.25">
      <c r="A8" s="43" t="s">
        <v>145</v>
      </c>
    </row>
    <row r="9" spans="1:3" x14ac:dyDescent="0.25">
      <c r="A9" s="44">
        <v>45292</v>
      </c>
      <c r="B9" s="38">
        <v>45417</v>
      </c>
      <c r="C9" s="38">
        <v>45544</v>
      </c>
    </row>
    <row r="10" spans="1:3" x14ac:dyDescent="0.25">
      <c r="A10" s="44">
        <v>45324</v>
      </c>
      <c r="B10" s="38">
        <v>45449</v>
      </c>
      <c r="C10" s="38">
        <v>45575</v>
      </c>
    </row>
    <row r="11" spans="1:3" x14ac:dyDescent="0.25">
      <c r="A11" s="44">
        <v>45354</v>
      </c>
      <c r="B11" s="38">
        <v>45480</v>
      </c>
      <c r="C11" s="38">
        <v>45607</v>
      </c>
    </row>
    <row r="12" spans="1:3" x14ac:dyDescent="0.25">
      <c r="A12" s="44">
        <v>45386</v>
      </c>
      <c r="B12" s="38">
        <v>45512</v>
      </c>
      <c r="C12" s="38">
        <v>45638</v>
      </c>
    </row>
    <row r="13" spans="1:3" x14ac:dyDescent="0.25">
      <c r="A13" s="43" t="s">
        <v>146</v>
      </c>
    </row>
    <row r="14" spans="1:3" x14ac:dyDescent="0.25">
      <c r="A14" s="45" t="s">
        <v>6</v>
      </c>
    </row>
    <row r="15" spans="1:3" ht="24" x14ac:dyDescent="0.25">
      <c r="A15" s="43" t="s">
        <v>147</v>
      </c>
    </row>
    <row r="16" spans="1:3" x14ac:dyDescent="0.25">
      <c r="A16" s="46" t="s">
        <v>148</v>
      </c>
    </row>
    <row r="17" spans="1:1" x14ac:dyDescent="0.25">
      <c r="A17" s="47" t="s">
        <v>97</v>
      </c>
    </row>
    <row r="18" spans="1:1" x14ac:dyDescent="0.25">
      <c r="A18" s="46" t="s">
        <v>149</v>
      </c>
    </row>
    <row r="19" spans="1:1" x14ac:dyDescent="0.25">
      <c r="A19" s="47" t="s">
        <v>98</v>
      </c>
    </row>
    <row r="20" spans="1:1" x14ac:dyDescent="0.25">
      <c r="A20" s="46" t="s">
        <v>150</v>
      </c>
    </row>
    <row r="21" spans="1:1" x14ac:dyDescent="0.25">
      <c r="A21" s="47" t="s">
        <v>99</v>
      </c>
    </row>
    <row r="22" spans="1:1" x14ac:dyDescent="0.25">
      <c r="A22" s="46" t="s">
        <v>151</v>
      </c>
    </row>
    <row r="23" spans="1:1" x14ac:dyDescent="0.25">
      <c r="A23" s="47" t="s">
        <v>100</v>
      </c>
    </row>
    <row r="24" spans="1:1" x14ac:dyDescent="0.25">
      <c r="A24" s="46" t="s">
        <v>152</v>
      </c>
    </row>
    <row r="25" spans="1:1" x14ac:dyDescent="0.25">
      <c r="A25" s="47" t="s">
        <v>101</v>
      </c>
    </row>
    <row r="26" spans="1:1" x14ac:dyDescent="0.25">
      <c r="A26" s="43" t="s">
        <v>153</v>
      </c>
    </row>
    <row r="27" spans="1:1" x14ac:dyDescent="0.25">
      <c r="A27" s="43" t="s">
        <v>154</v>
      </c>
    </row>
    <row r="28" spans="1:1" x14ac:dyDescent="0.25">
      <c r="A28" s="45" t="s">
        <v>102</v>
      </c>
    </row>
    <row r="29" spans="1:1" ht="24" x14ac:dyDescent="0.25">
      <c r="A29" s="43" t="s">
        <v>155</v>
      </c>
    </row>
    <row r="30" spans="1:1" x14ac:dyDescent="0.25">
      <c r="A30" s="43" t="s">
        <v>156</v>
      </c>
    </row>
    <row r="31" spans="1:1" ht="48" x14ac:dyDescent="0.25">
      <c r="A31" s="43" t="s">
        <v>157</v>
      </c>
    </row>
    <row r="32" spans="1:1" ht="24" x14ac:dyDescent="0.25">
      <c r="A32" s="43" t="s">
        <v>158</v>
      </c>
    </row>
    <row r="33" spans="1:1" x14ac:dyDescent="0.25">
      <c r="A33" s="45" t="s">
        <v>103</v>
      </c>
    </row>
    <row r="34" spans="1:1" x14ac:dyDescent="0.25">
      <c r="A34" s="48" t="s">
        <v>104</v>
      </c>
    </row>
    <row r="35" spans="1:1" x14ac:dyDescent="0.25">
      <c r="A35" s="43" t="s">
        <v>159</v>
      </c>
    </row>
    <row r="36" spans="1:1" ht="36" x14ac:dyDescent="0.25">
      <c r="A36" s="43" t="s">
        <v>160</v>
      </c>
    </row>
    <row r="38" spans="1:1" ht="48" x14ac:dyDescent="0.25">
      <c r="A38" s="43" t="s">
        <v>161</v>
      </c>
    </row>
    <row r="39" spans="1:1" ht="36" x14ac:dyDescent="0.25">
      <c r="A39" s="43" t="s">
        <v>162</v>
      </c>
    </row>
    <row r="40" spans="1:1" x14ac:dyDescent="0.25">
      <c r="A40" s="43" t="s">
        <v>163</v>
      </c>
    </row>
    <row r="41" spans="1:1" x14ac:dyDescent="0.25">
      <c r="A41" s="43" t="s">
        <v>164</v>
      </c>
    </row>
    <row r="42" spans="1:1" ht="24" x14ac:dyDescent="0.25">
      <c r="A42" s="42" t="s">
        <v>105</v>
      </c>
    </row>
    <row r="43" spans="1:1" ht="24" x14ac:dyDescent="0.25">
      <c r="A43" s="43" t="s">
        <v>165</v>
      </c>
    </row>
    <row r="44" spans="1:1" x14ac:dyDescent="0.25">
      <c r="A44" s="42" t="s">
        <v>106</v>
      </c>
    </row>
    <row r="45" spans="1:1" x14ac:dyDescent="0.25">
      <c r="A45" s="42" t="s">
        <v>107</v>
      </c>
    </row>
    <row r="46" spans="1:1" ht="36" x14ac:dyDescent="0.25">
      <c r="A46" s="43" t="s">
        <v>166</v>
      </c>
    </row>
    <row r="47" spans="1:1" x14ac:dyDescent="0.25">
      <c r="A47" s="42" t="s">
        <v>108</v>
      </c>
    </row>
    <row r="48" spans="1:1" ht="24" x14ac:dyDescent="0.25">
      <c r="A48" s="42" t="s">
        <v>109</v>
      </c>
    </row>
    <row r="49" spans="1:1" ht="24" x14ac:dyDescent="0.25">
      <c r="A49" s="43" t="s">
        <v>167</v>
      </c>
    </row>
    <row r="50" spans="1:1" ht="48" x14ac:dyDescent="0.25">
      <c r="A50" s="43" t="s">
        <v>168</v>
      </c>
    </row>
    <row r="51" spans="1:1" ht="24" x14ac:dyDescent="0.25">
      <c r="A51" s="43" t="s">
        <v>169</v>
      </c>
    </row>
    <row r="52" spans="1:1" x14ac:dyDescent="0.25">
      <c r="A52" s="43" t="s">
        <v>170</v>
      </c>
    </row>
    <row r="53" spans="1:1" ht="24" x14ac:dyDescent="0.25">
      <c r="A53" s="43" t="s">
        <v>171</v>
      </c>
    </row>
    <row r="54" spans="1:1" ht="24" x14ac:dyDescent="0.25">
      <c r="A54" s="43" t="s">
        <v>172</v>
      </c>
    </row>
    <row r="55" spans="1:1" x14ac:dyDescent="0.25">
      <c r="A55" s="45" t="s">
        <v>110</v>
      </c>
    </row>
    <row r="56" spans="1:1" x14ac:dyDescent="0.25">
      <c r="A56" s="43" t="s">
        <v>173</v>
      </c>
    </row>
    <row r="57" spans="1:1" x14ac:dyDescent="0.25">
      <c r="A57" s="43" t="s">
        <v>174</v>
      </c>
    </row>
    <row r="58" spans="1:1" x14ac:dyDescent="0.25">
      <c r="A58" s="43" t="s">
        <v>175</v>
      </c>
    </row>
    <row r="60" spans="1:1" ht="24" x14ac:dyDescent="0.25">
      <c r="A60" s="43" t="s">
        <v>176</v>
      </c>
    </row>
    <row r="61" spans="1:1" ht="24" x14ac:dyDescent="0.25">
      <c r="A61" s="43" t="s">
        <v>177</v>
      </c>
    </row>
    <row r="62" spans="1:1" ht="24" x14ac:dyDescent="0.25">
      <c r="A62" s="43" t="s">
        <v>178</v>
      </c>
    </row>
    <row r="63" spans="1:1" x14ac:dyDescent="0.25">
      <c r="A63" s="43" t="s">
        <v>179</v>
      </c>
    </row>
    <row r="64" spans="1:1" ht="24" x14ac:dyDescent="0.25">
      <c r="A64" s="43" t="s">
        <v>180</v>
      </c>
    </row>
    <row r="65" spans="1:2" ht="24" x14ac:dyDescent="0.25">
      <c r="A65" s="43" t="s">
        <v>181</v>
      </c>
    </row>
    <row r="66" spans="1:2" ht="24" x14ac:dyDescent="0.25">
      <c r="A66" s="43" t="s">
        <v>182</v>
      </c>
    </row>
    <row r="67" spans="1:2" ht="24" x14ac:dyDescent="0.25">
      <c r="A67" s="43" t="s">
        <v>183</v>
      </c>
    </row>
    <row r="68" spans="1:2" ht="24" x14ac:dyDescent="0.25">
      <c r="A68" s="43" t="s">
        <v>184</v>
      </c>
    </row>
    <row r="69" spans="1:2" ht="24" x14ac:dyDescent="0.25">
      <c r="A69" s="43" t="s">
        <v>185</v>
      </c>
      <c r="B69" s="37"/>
    </row>
    <row r="70" spans="1:2" ht="24" x14ac:dyDescent="0.25">
      <c r="A70" s="43" t="s">
        <v>186</v>
      </c>
    </row>
    <row r="71" spans="1:2" x14ac:dyDescent="0.25">
      <c r="A71" s="45" t="s">
        <v>111</v>
      </c>
    </row>
    <row r="72" spans="1:2" x14ac:dyDescent="0.25">
      <c r="A72" s="45" t="s">
        <v>112</v>
      </c>
    </row>
    <row r="73" spans="1:2" ht="24" x14ac:dyDescent="0.25">
      <c r="A73" s="43" t="s">
        <v>187</v>
      </c>
    </row>
    <row r="74" spans="1:2" ht="24" x14ac:dyDescent="0.25">
      <c r="A74" s="43" t="s">
        <v>188</v>
      </c>
    </row>
    <row r="75" spans="1:2" x14ac:dyDescent="0.25">
      <c r="A75" s="45" t="s">
        <v>113</v>
      </c>
    </row>
    <row r="76" spans="1:2" ht="24" x14ac:dyDescent="0.25">
      <c r="A76" s="43" t="s">
        <v>189</v>
      </c>
    </row>
    <row r="77" spans="1:2" ht="24" x14ac:dyDescent="0.25">
      <c r="A77" s="43" t="s">
        <v>190</v>
      </c>
    </row>
    <row r="78" spans="1:2" x14ac:dyDescent="0.25">
      <c r="A78" s="45" t="s">
        <v>114</v>
      </c>
    </row>
    <row r="79" spans="1:2" ht="36" x14ac:dyDescent="0.25">
      <c r="A79" s="43" t="s">
        <v>191</v>
      </c>
    </row>
    <row r="80" spans="1:2" ht="36" x14ac:dyDescent="0.25">
      <c r="A80" s="42" t="s">
        <v>115</v>
      </c>
    </row>
    <row r="81" spans="1:1" x14ac:dyDescent="0.25">
      <c r="A81" s="46" t="s">
        <v>192</v>
      </c>
    </row>
    <row r="82" spans="1:1" x14ac:dyDescent="0.25">
      <c r="A82" s="43" t="s">
        <v>193</v>
      </c>
    </row>
    <row r="83" spans="1:1" x14ac:dyDescent="0.25">
      <c r="A83" s="43" t="s">
        <v>194</v>
      </c>
    </row>
    <row r="85" spans="1:1" x14ac:dyDescent="0.25">
      <c r="A85" s="43" t="s">
        <v>195</v>
      </c>
    </row>
    <row r="86" spans="1:1" x14ac:dyDescent="0.25">
      <c r="A86" s="43" t="s">
        <v>196</v>
      </c>
    </row>
    <row r="87" spans="1:1" ht="36" x14ac:dyDescent="0.25">
      <c r="A87" s="43" t="s">
        <v>197</v>
      </c>
    </row>
    <row r="88" spans="1:1" ht="36" x14ac:dyDescent="0.25">
      <c r="A88" s="43" t="s">
        <v>198</v>
      </c>
    </row>
    <row r="89" spans="1:1" ht="36" x14ac:dyDescent="0.25">
      <c r="A89" s="43" t="s">
        <v>199</v>
      </c>
    </row>
    <row r="90" spans="1:1" x14ac:dyDescent="0.25">
      <c r="A90" s="45" t="s">
        <v>116</v>
      </c>
    </row>
    <row r="91" spans="1:1" ht="36" x14ac:dyDescent="0.25">
      <c r="A91" s="43" t="s">
        <v>200</v>
      </c>
    </row>
    <row r="92" spans="1:1" x14ac:dyDescent="0.25">
      <c r="A92" s="42" t="s">
        <v>117</v>
      </c>
    </row>
    <row r="93" spans="1:1" ht="36" x14ac:dyDescent="0.25">
      <c r="A93" s="42" t="s">
        <v>115</v>
      </c>
    </row>
    <row r="94" spans="1:1" x14ac:dyDescent="0.25">
      <c r="A94" s="43" t="s">
        <v>201</v>
      </c>
    </row>
    <row r="95" spans="1:1" x14ac:dyDescent="0.25">
      <c r="A95" s="43" t="s">
        <v>202</v>
      </c>
    </row>
    <row r="96" spans="1:1" x14ac:dyDescent="0.25">
      <c r="A96" s="43" t="s">
        <v>203</v>
      </c>
    </row>
    <row r="97" spans="1:1" x14ac:dyDescent="0.25">
      <c r="A97" s="43" t="s">
        <v>204</v>
      </c>
    </row>
    <row r="98" spans="1:1" x14ac:dyDescent="0.25">
      <c r="A98" s="46" t="s">
        <v>205</v>
      </c>
    </row>
    <row r="99" spans="1:1" x14ac:dyDescent="0.25">
      <c r="A99" s="42" t="s">
        <v>118</v>
      </c>
    </row>
    <row r="100" spans="1:1" ht="24" x14ac:dyDescent="0.25">
      <c r="A100" s="43" t="s">
        <v>206</v>
      </c>
    </row>
    <row r="101" spans="1:1" ht="24" x14ac:dyDescent="0.25">
      <c r="A101" s="43" t="s">
        <v>207</v>
      </c>
    </row>
    <row r="102" spans="1:1" x14ac:dyDescent="0.25">
      <c r="A102" s="43" t="s">
        <v>208</v>
      </c>
    </row>
    <row r="103" spans="1:1" x14ac:dyDescent="0.25">
      <c r="A103" s="45" t="s">
        <v>119</v>
      </c>
    </row>
    <row r="104" spans="1:1" ht="36" x14ac:dyDescent="0.25">
      <c r="A104" s="43" t="s">
        <v>209</v>
      </c>
    </row>
    <row r="105" spans="1:1" ht="24" x14ac:dyDescent="0.25">
      <c r="A105" s="43" t="s">
        <v>210</v>
      </c>
    </row>
    <row r="106" spans="1:1" x14ac:dyDescent="0.25">
      <c r="A106" s="43" t="s">
        <v>211</v>
      </c>
    </row>
    <row r="107" spans="1:1" ht="36" x14ac:dyDescent="0.25">
      <c r="A107" s="43" t="s">
        <v>212</v>
      </c>
    </row>
    <row r="108" spans="1:1" ht="24" x14ac:dyDescent="0.25">
      <c r="A108" s="43" t="s">
        <v>213</v>
      </c>
    </row>
    <row r="110" spans="1:1" ht="36" x14ac:dyDescent="0.25">
      <c r="A110" s="42" t="s">
        <v>120</v>
      </c>
    </row>
    <row r="111" spans="1:1" ht="36" x14ac:dyDescent="0.25">
      <c r="A111" s="43" t="s">
        <v>214</v>
      </c>
    </row>
    <row r="112" spans="1:1" ht="24" x14ac:dyDescent="0.25">
      <c r="A112" s="43" t="s">
        <v>215</v>
      </c>
    </row>
    <row r="113" spans="1:1" ht="24" x14ac:dyDescent="0.25">
      <c r="A113" s="43" t="s">
        <v>216</v>
      </c>
    </row>
    <row r="114" spans="1:1" ht="24" x14ac:dyDescent="0.25">
      <c r="A114" s="42" t="s">
        <v>105</v>
      </c>
    </row>
    <row r="115" spans="1:1" ht="24" x14ac:dyDescent="0.25">
      <c r="A115" s="43" t="s">
        <v>217</v>
      </c>
    </row>
    <row r="116" spans="1:1" ht="24" x14ac:dyDescent="0.25">
      <c r="A116" s="42" t="s">
        <v>121</v>
      </c>
    </row>
    <row r="117" spans="1:1" x14ac:dyDescent="0.25">
      <c r="A117" s="42" t="s">
        <v>122</v>
      </c>
    </row>
    <row r="118" spans="1:1" ht="36" x14ac:dyDescent="0.25">
      <c r="A118" s="43" t="s">
        <v>218</v>
      </c>
    </row>
    <row r="119" spans="1:1" x14ac:dyDescent="0.25">
      <c r="A119" s="42" t="s">
        <v>108</v>
      </c>
    </row>
    <row r="120" spans="1:1" ht="24" x14ac:dyDescent="0.25">
      <c r="A120" s="42" t="s">
        <v>123</v>
      </c>
    </row>
    <row r="121" spans="1:1" ht="48" x14ac:dyDescent="0.25">
      <c r="A121" s="43" t="s">
        <v>219</v>
      </c>
    </row>
    <row r="122" spans="1:1" ht="24" x14ac:dyDescent="0.25">
      <c r="A122" s="43" t="s">
        <v>220</v>
      </c>
    </row>
    <row r="123" spans="1:1" ht="36" x14ac:dyDescent="0.25">
      <c r="A123" s="43" t="s">
        <v>221</v>
      </c>
    </row>
    <row r="124" spans="1:1" x14ac:dyDescent="0.25">
      <c r="A124" s="43" t="s">
        <v>222</v>
      </c>
    </row>
    <row r="125" spans="1:1" ht="24" x14ac:dyDescent="0.25">
      <c r="A125" s="43" t="s">
        <v>223</v>
      </c>
    </row>
    <row r="126" spans="1:1" ht="24" x14ac:dyDescent="0.25">
      <c r="A126" s="43" t="s">
        <v>224</v>
      </c>
    </row>
    <row r="127" spans="1:1" x14ac:dyDescent="0.25">
      <c r="A127" s="45" t="s">
        <v>124</v>
      </c>
    </row>
    <row r="128" spans="1:1" ht="36" x14ac:dyDescent="0.25">
      <c r="A128" s="43" t="s">
        <v>225</v>
      </c>
    </row>
    <row r="129" spans="1:1" ht="36" x14ac:dyDescent="0.25">
      <c r="A129" s="43" t="s">
        <v>226</v>
      </c>
    </row>
    <row r="131" spans="1:1" x14ac:dyDescent="0.25">
      <c r="A131" s="43" t="s">
        <v>227</v>
      </c>
    </row>
    <row r="132" spans="1:1" x14ac:dyDescent="0.25">
      <c r="A132" s="43" t="s">
        <v>228</v>
      </c>
    </row>
    <row r="133" spans="1:1" x14ac:dyDescent="0.25">
      <c r="A133" s="43" t="s">
        <v>229</v>
      </c>
    </row>
    <row r="134" spans="1:1" ht="24" x14ac:dyDescent="0.25">
      <c r="A134" s="43" t="s">
        <v>230</v>
      </c>
    </row>
    <row r="135" spans="1:1" ht="24" x14ac:dyDescent="0.25">
      <c r="A135" s="43" t="s">
        <v>231</v>
      </c>
    </row>
    <row r="136" spans="1:1" ht="24" x14ac:dyDescent="0.25">
      <c r="A136" s="43" t="s">
        <v>232</v>
      </c>
    </row>
    <row r="137" spans="1:1" x14ac:dyDescent="0.25">
      <c r="A137" s="43" t="s">
        <v>233</v>
      </c>
    </row>
    <row r="138" spans="1:1" ht="24" x14ac:dyDescent="0.25">
      <c r="A138" s="43" t="s">
        <v>234</v>
      </c>
    </row>
    <row r="139" spans="1:1" ht="24" x14ac:dyDescent="0.25">
      <c r="A139" s="43" t="s">
        <v>235</v>
      </c>
    </row>
    <row r="140" spans="1:1" ht="24" x14ac:dyDescent="0.25">
      <c r="A140" s="43" t="s">
        <v>236</v>
      </c>
    </row>
    <row r="141" spans="1:1" ht="36" x14ac:dyDescent="0.25">
      <c r="A141" s="43" t="s">
        <v>237</v>
      </c>
    </row>
    <row r="142" spans="1:1" ht="24" x14ac:dyDescent="0.25">
      <c r="A142" s="43" t="s">
        <v>238</v>
      </c>
    </row>
    <row r="143" spans="1:1" ht="24" x14ac:dyDescent="0.25">
      <c r="A143" s="43" t="s">
        <v>239</v>
      </c>
    </row>
    <row r="144" spans="1:1" ht="24" x14ac:dyDescent="0.25">
      <c r="A144" s="43" t="s">
        <v>240</v>
      </c>
    </row>
    <row r="145" spans="1:1" x14ac:dyDescent="0.25">
      <c r="A145" s="45" t="s">
        <v>111</v>
      </c>
    </row>
    <row r="146" spans="1:1" x14ac:dyDescent="0.25">
      <c r="A146" s="45" t="s">
        <v>125</v>
      </c>
    </row>
    <row r="147" spans="1:1" ht="24" x14ac:dyDescent="0.25">
      <c r="A147" s="43" t="s">
        <v>241</v>
      </c>
    </row>
    <row r="148" spans="1:1" ht="24" x14ac:dyDescent="0.25">
      <c r="A148" s="43" t="s">
        <v>242</v>
      </c>
    </row>
    <row r="149" spans="1:1" x14ac:dyDescent="0.25">
      <c r="A149" s="45" t="s">
        <v>126</v>
      </c>
    </row>
    <row r="150" spans="1:1" ht="24" x14ac:dyDescent="0.25">
      <c r="A150" s="43" t="s">
        <v>243</v>
      </c>
    </row>
    <row r="151" spans="1:1" ht="24" x14ac:dyDescent="0.25">
      <c r="A151" s="43" t="s">
        <v>244</v>
      </c>
    </row>
    <row r="152" spans="1:1" x14ac:dyDescent="0.25">
      <c r="A152" s="45" t="s">
        <v>127</v>
      </c>
    </row>
    <row r="153" spans="1:1" x14ac:dyDescent="0.25">
      <c r="A153" s="46" t="s">
        <v>245</v>
      </c>
    </row>
    <row r="154" spans="1:1" x14ac:dyDescent="0.25">
      <c r="A154" s="46" t="s">
        <v>246</v>
      </c>
    </row>
    <row r="155" spans="1:1" x14ac:dyDescent="0.25">
      <c r="A155" s="46" t="s">
        <v>247</v>
      </c>
    </row>
    <row r="156" spans="1:1" x14ac:dyDescent="0.25">
      <c r="A156" s="46" t="s">
        <v>248</v>
      </c>
    </row>
    <row r="158" spans="1:1" x14ac:dyDescent="0.25">
      <c r="A158" s="43" t="s">
        <v>249</v>
      </c>
    </row>
    <row r="159" spans="1:1" ht="36" x14ac:dyDescent="0.25">
      <c r="A159" s="43" t="s">
        <v>250</v>
      </c>
    </row>
    <row r="160" spans="1:1" ht="36" x14ac:dyDescent="0.25">
      <c r="A160" s="43" t="s">
        <v>251</v>
      </c>
    </row>
    <row r="161" spans="1:1" ht="36" x14ac:dyDescent="0.25">
      <c r="A161" s="43" t="s">
        <v>252</v>
      </c>
    </row>
    <row r="162" spans="1:1" x14ac:dyDescent="0.25">
      <c r="A162" s="45" t="s">
        <v>128</v>
      </c>
    </row>
    <row r="163" spans="1:1" x14ac:dyDescent="0.25">
      <c r="A163" s="43" t="s">
        <v>253</v>
      </c>
    </row>
    <row r="164" spans="1:1" x14ac:dyDescent="0.25">
      <c r="A164" s="43" t="s">
        <v>254</v>
      </c>
    </row>
    <row r="165" spans="1:1" x14ac:dyDescent="0.25">
      <c r="A165" s="43" t="s">
        <v>255</v>
      </c>
    </row>
    <row r="166" spans="1:1" x14ac:dyDescent="0.25">
      <c r="A166" s="43" t="s">
        <v>256</v>
      </c>
    </row>
    <row r="167" spans="1:1" x14ac:dyDescent="0.25">
      <c r="A167" s="46" t="s">
        <v>257</v>
      </c>
    </row>
    <row r="168" spans="1:1" x14ac:dyDescent="0.25">
      <c r="A168" s="47" t="s">
        <v>118</v>
      </c>
    </row>
    <row r="169" spans="1:1" ht="24" x14ac:dyDescent="0.25">
      <c r="A169" s="43" t="s">
        <v>258</v>
      </c>
    </row>
    <row r="170" spans="1:1" ht="24" x14ac:dyDescent="0.25">
      <c r="A170" s="43" t="s">
        <v>259</v>
      </c>
    </row>
    <row r="171" spans="1:1" x14ac:dyDescent="0.25">
      <c r="A171" s="43" t="s">
        <v>260</v>
      </c>
    </row>
    <row r="172" spans="1:1" ht="36" x14ac:dyDescent="0.25">
      <c r="A172" s="43" t="s">
        <v>261</v>
      </c>
    </row>
    <row r="173" spans="1:1" ht="24" x14ac:dyDescent="0.25">
      <c r="A173" s="42" t="s">
        <v>129</v>
      </c>
    </row>
    <row r="174" spans="1:1" x14ac:dyDescent="0.25">
      <c r="A174" s="46" t="s">
        <v>262</v>
      </c>
    </row>
    <row r="175" spans="1:1" x14ac:dyDescent="0.25">
      <c r="A175" s="47" t="s">
        <v>130</v>
      </c>
    </row>
    <row r="176" spans="1:1" x14ac:dyDescent="0.25">
      <c r="A176" s="47" t="s">
        <v>131</v>
      </c>
    </row>
    <row r="177" spans="1:1" x14ac:dyDescent="0.25">
      <c r="A177" s="45" t="s">
        <v>132</v>
      </c>
    </row>
    <row r="178" spans="1:1" ht="48" x14ac:dyDescent="0.25">
      <c r="A178" s="43" t="s">
        <v>263</v>
      </c>
    </row>
    <row r="179" spans="1:1" ht="36" x14ac:dyDescent="0.25">
      <c r="A179" s="43" t="s">
        <v>264</v>
      </c>
    </row>
    <row r="180" spans="1:1" ht="24" x14ac:dyDescent="0.25">
      <c r="A180" s="43" t="s">
        <v>265</v>
      </c>
    </row>
    <row r="181" spans="1:1" x14ac:dyDescent="0.25">
      <c r="A181" s="49" t="s">
        <v>266</v>
      </c>
    </row>
    <row r="183" spans="1:1" ht="60" x14ac:dyDescent="0.25">
      <c r="A183" s="42" t="s">
        <v>133</v>
      </c>
    </row>
    <row r="184" spans="1:1" ht="48" x14ac:dyDescent="0.25">
      <c r="A184" s="42" t="s">
        <v>134</v>
      </c>
    </row>
    <row r="185" spans="1:1" x14ac:dyDescent="0.25">
      <c r="A185" s="42" t="s">
        <v>135</v>
      </c>
    </row>
    <row r="186" spans="1:1" x14ac:dyDescent="0.25">
      <c r="A186" s="43" t="s">
        <v>136</v>
      </c>
    </row>
    <row r="187" spans="1:1" ht="24" x14ac:dyDescent="0.25">
      <c r="A187" s="43" t="s">
        <v>267</v>
      </c>
    </row>
    <row r="188" spans="1:1" ht="36" x14ac:dyDescent="0.25">
      <c r="A188" s="43" t="s">
        <v>268</v>
      </c>
    </row>
    <row r="189" spans="1:1" ht="48" x14ac:dyDescent="0.25">
      <c r="A189" s="43" t="s">
        <v>269</v>
      </c>
    </row>
    <row r="190" spans="1:1" ht="36" x14ac:dyDescent="0.25">
      <c r="A190" s="43" t="s">
        <v>270</v>
      </c>
    </row>
    <row r="191" spans="1:1" ht="24" x14ac:dyDescent="0.25">
      <c r="A191" s="43" t="s">
        <v>271</v>
      </c>
    </row>
    <row r="192" spans="1:1" ht="24" x14ac:dyDescent="0.25">
      <c r="A192" s="43" t="s">
        <v>272</v>
      </c>
    </row>
    <row r="193" spans="1:1" x14ac:dyDescent="0.25">
      <c r="A193" s="43" t="s">
        <v>273</v>
      </c>
    </row>
    <row r="194" spans="1:1" x14ac:dyDescent="0.25">
      <c r="A194" s="43" t="s">
        <v>274</v>
      </c>
    </row>
    <row r="195" spans="1:1" x14ac:dyDescent="0.25">
      <c r="A195" s="43" t="s">
        <v>275</v>
      </c>
    </row>
    <row r="196" spans="1:1" ht="24" x14ac:dyDescent="0.25">
      <c r="A196" s="43" t="s">
        <v>276</v>
      </c>
    </row>
    <row r="197" spans="1:1" ht="24" x14ac:dyDescent="0.25">
      <c r="A197" s="43" t="s">
        <v>277</v>
      </c>
    </row>
    <row r="198" spans="1:1" ht="36" x14ac:dyDescent="0.25">
      <c r="A198" s="43" t="s">
        <v>278</v>
      </c>
    </row>
    <row r="200" spans="1:1" ht="24" x14ac:dyDescent="0.25">
      <c r="A200" s="42" t="s">
        <v>137</v>
      </c>
    </row>
    <row r="201" spans="1:1" ht="24" x14ac:dyDescent="0.25">
      <c r="A201" s="43" t="s">
        <v>279</v>
      </c>
    </row>
    <row r="202" spans="1:1" ht="24" x14ac:dyDescent="0.25">
      <c r="A202" s="43" t="s">
        <v>280</v>
      </c>
    </row>
    <row r="203" spans="1:1" ht="36" x14ac:dyDescent="0.25">
      <c r="A203" s="43" t="s">
        <v>281</v>
      </c>
    </row>
    <row r="204" spans="1:1" ht="48" x14ac:dyDescent="0.25">
      <c r="A204" s="43" t="s">
        <v>282</v>
      </c>
    </row>
    <row r="205" spans="1:1" ht="24" x14ac:dyDescent="0.25">
      <c r="A205" s="43" t="s">
        <v>283</v>
      </c>
    </row>
    <row r="206" spans="1:1" ht="24" x14ac:dyDescent="0.25">
      <c r="A206" s="43" t="s">
        <v>284</v>
      </c>
    </row>
    <row r="207" spans="1:1" x14ac:dyDescent="0.25">
      <c r="A207" s="43" t="s">
        <v>138</v>
      </c>
    </row>
    <row r="208" spans="1:1" x14ac:dyDescent="0.25">
      <c r="A208" s="42" t="s">
        <v>139</v>
      </c>
    </row>
    <row r="209" spans="1:1" ht="24" x14ac:dyDescent="0.25">
      <c r="A209" s="43" t="s">
        <v>285</v>
      </c>
    </row>
    <row r="210" spans="1:1" ht="24" x14ac:dyDescent="0.25">
      <c r="A210" s="43" t="s">
        <v>286</v>
      </c>
    </row>
    <row r="211" spans="1:1" ht="24" x14ac:dyDescent="0.25">
      <c r="A211" s="43" t="s">
        <v>287</v>
      </c>
    </row>
    <row r="212" spans="1:1" ht="24" x14ac:dyDescent="0.25">
      <c r="A212" s="43" t="s">
        <v>288</v>
      </c>
    </row>
    <row r="213" spans="1:1" ht="24" x14ac:dyDescent="0.25">
      <c r="A213" s="43" t="s">
        <v>289</v>
      </c>
    </row>
    <row r="214" spans="1:1" ht="24" x14ac:dyDescent="0.25">
      <c r="A214" s="43" t="s">
        <v>290</v>
      </c>
    </row>
    <row r="215" spans="1:1" ht="24" x14ac:dyDescent="0.25">
      <c r="A215" s="43" t="s">
        <v>291</v>
      </c>
    </row>
    <row r="216" spans="1:1" ht="24" x14ac:dyDescent="0.25">
      <c r="A216" s="43" t="s">
        <v>292</v>
      </c>
    </row>
    <row r="218" spans="1:1" ht="24" x14ac:dyDescent="0.25">
      <c r="A218" s="43" t="s">
        <v>293</v>
      </c>
    </row>
    <row r="219" spans="1:1" ht="24" x14ac:dyDescent="0.25">
      <c r="A219" s="43" t="s">
        <v>294</v>
      </c>
    </row>
    <row r="220" spans="1:1" ht="24" x14ac:dyDescent="0.25">
      <c r="A220" s="43" t="s">
        <v>295</v>
      </c>
    </row>
    <row r="221" spans="1:1" ht="24" x14ac:dyDescent="0.25">
      <c r="A221" s="43" t="s">
        <v>296</v>
      </c>
    </row>
    <row r="222" spans="1:1" ht="24" x14ac:dyDescent="0.25">
      <c r="A222" s="43" t="s">
        <v>297</v>
      </c>
    </row>
    <row r="223" spans="1:1" ht="36" x14ac:dyDescent="0.25">
      <c r="A223" s="43" t="s">
        <v>298</v>
      </c>
    </row>
    <row r="224" spans="1:1" ht="24" x14ac:dyDescent="0.25">
      <c r="A224" s="43" t="s">
        <v>299</v>
      </c>
    </row>
    <row r="225" spans="1:2" x14ac:dyDescent="0.25">
      <c r="A225" s="45" t="s">
        <v>140</v>
      </c>
    </row>
    <row r="226" spans="1:2" ht="24" x14ac:dyDescent="0.25">
      <c r="A226" s="43" t="s">
        <v>300</v>
      </c>
      <c r="B226" s="37"/>
    </row>
    <row r="228" spans="1:2" ht="24" x14ac:dyDescent="0.25">
      <c r="A228" s="43" t="s">
        <v>301</v>
      </c>
    </row>
    <row r="229" spans="1:2" ht="24" x14ac:dyDescent="0.25">
      <c r="A229" s="43" t="s">
        <v>302</v>
      </c>
    </row>
    <row r="230" spans="1:2" ht="24" x14ac:dyDescent="0.25">
      <c r="A230" s="43" t="s">
        <v>303</v>
      </c>
    </row>
    <row r="231" spans="1:2" ht="24" x14ac:dyDescent="0.25">
      <c r="A231" s="43" t="s">
        <v>304</v>
      </c>
    </row>
    <row r="232" spans="1:2" ht="24" x14ac:dyDescent="0.25">
      <c r="A232" s="43" t="s">
        <v>305</v>
      </c>
    </row>
    <row r="233" spans="1:2" ht="24" x14ac:dyDescent="0.25">
      <c r="A233" s="43" t="s">
        <v>306</v>
      </c>
    </row>
    <row r="234" spans="1:2" ht="24" x14ac:dyDescent="0.25">
      <c r="A234" s="43" t="s">
        <v>307</v>
      </c>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E9DE-EC81-4883-B48D-86DCC3DE04B7}">
  <dimension ref="A4:N7"/>
  <sheetViews>
    <sheetView workbookViewId="0">
      <selection activeCell="E39" sqref="E39"/>
    </sheetView>
  </sheetViews>
  <sheetFormatPr baseColWidth="10" defaultRowHeight="15" x14ac:dyDescent="0.25"/>
  <cols>
    <col min="2" max="13" width="17.85546875" bestFit="1" customWidth="1"/>
    <col min="14" max="14" width="18.85546875" bestFit="1" customWidth="1"/>
  </cols>
  <sheetData>
    <row r="4" spans="1:14" x14ac:dyDescent="0.25">
      <c r="B4" t="s">
        <v>524</v>
      </c>
      <c r="C4" t="s">
        <v>525</v>
      </c>
      <c r="D4" t="s">
        <v>526</v>
      </c>
      <c r="E4" t="s">
        <v>527</v>
      </c>
      <c r="F4" t="s">
        <v>528</v>
      </c>
      <c r="G4" t="s">
        <v>529</v>
      </c>
      <c r="H4" t="s">
        <v>530</v>
      </c>
      <c r="I4" t="s">
        <v>531</v>
      </c>
      <c r="J4" t="s">
        <v>532</v>
      </c>
      <c r="K4" t="s">
        <v>533</v>
      </c>
      <c r="L4" t="s">
        <v>534</v>
      </c>
      <c r="M4" t="s">
        <v>535</v>
      </c>
      <c r="N4" t="s">
        <v>536</v>
      </c>
    </row>
    <row r="5" spans="1:14" x14ac:dyDescent="0.25">
      <c r="A5" s="34" t="s">
        <v>405</v>
      </c>
      <c r="B5" s="262"/>
      <c r="C5" s="262"/>
      <c r="D5" s="262"/>
      <c r="E5" s="262"/>
      <c r="F5" s="262"/>
      <c r="G5" s="262"/>
      <c r="H5" s="262"/>
      <c r="I5" s="262"/>
      <c r="J5" s="262"/>
      <c r="K5" s="262"/>
      <c r="L5" s="262"/>
      <c r="M5" s="262"/>
      <c r="N5" s="262">
        <v>23905694821.18</v>
      </c>
    </row>
    <row r="6" spans="1:14" x14ac:dyDescent="0.25">
      <c r="N6" s="259">
        <f>+Ingresos!G6</f>
        <v>23906060629.630001</v>
      </c>
    </row>
    <row r="7" spans="1:14" x14ac:dyDescent="0.25">
      <c r="N7" s="258">
        <f>+N6-N5</f>
        <v>365808.45000076294</v>
      </c>
    </row>
  </sheetData>
  <phoneticPr fontId="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Formulario 2024</vt:lpstr>
      <vt:lpstr>Retencion</vt:lpstr>
      <vt:lpstr>bp</vt:lpstr>
      <vt:lpstr>Auxiliar</vt:lpstr>
      <vt:lpstr>Ingresos</vt:lpstr>
      <vt:lpstr>instrutivo</vt:lpstr>
      <vt:lpstr>consolidado</vt:lpstr>
      <vt:lpstr>'Formulario 2024'!Área_de_impresión</vt:lpstr>
      <vt:lpstr>ExportarAExcel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Correa</dc:creator>
  <cp:lastModifiedBy>Alexander Correa</cp:lastModifiedBy>
  <dcterms:created xsi:type="dcterms:W3CDTF">2024-08-23T20:53:31Z</dcterms:created>
  <dcterms:modified xsi:type="dcterms:W3CDTF">2025-01-20T03:29:38Z</dcterms:modified>
</cp:coreProperties>
</file>